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aberdeenfp001\Company\FKA\Period Reports\PERIODS 23-24\Period 11 23-24\"/>
    </mc:Choice>
  </mc:AlternateContent>
  <xr:revisionPtr revIDLastSave="0" documentId="13_ncr:1_{B8A6D339-F507-48DA-9F5B-E92F4A031252}" xr6:coauthVersionLast="47" xr6:coauthVersionMax="47" xr10:uidLastSave="{00000000-0000-0000-0000-000000000000}"/>
  <bookViews>
    <workbookView xWindow="-21720" yWindow="1575" windowWidth="21840" windowHeight="13140" xr2:uid="{00000000-000D-0000-FFFF-FFFF00000000}"/>
  </bookViews>
  <sheets>
    <sheet name="Front Cover " sheetId="4" r:id="rId1"/>
    <sheet name="Fleet Card" sheetId="2" r:id="rId2"/>
    <sheet name="PVR By Route Bluebird PM5" sheetId="3" r:id="rId3"/>
  </sheets>
  <definedNames>
    <definedName name="_xlnm._FilterDatabase" localSheetId="0" hidden="1">'Front Cover '!$A$24:$F$27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3" l="1"/>
  <c r="B90" i="3" l="1"/>
  <c r="B89" i="3"/>
  <c r="B88" i="3"/>
  <c r="B87" i="3"/>
  <c r="B86" i="3"/>
  <c r="B85" i="3"/>
  <c r="B84" i="3"/>
  <c r="B83" i="3"/>
  <c r="B82" i="3"/>
  <c r="B81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47" i="3"/>
  <c r="B46" i="3"/>
  <c r="B45" i="3"/>
  <c r="B44" i="3"/>
  <c r="B43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W71" i="2" l="1"/>
  <c r="W57" i="2"/>
  <c r="W39" i="2"/>
  <c r="W26" i="2"/>
  <c r="Q48" i="3"/>
  <c r="C25" i="2" l="1"/>
  <c r="D25" i="2"/>
  <c r="D70" i="2" l="1"/>
  <c r="E70" i="2"/>
  <c r="F70" i="2"/>
  <c r="G70" i="2"/>
  <c r="C70" i="2"/>
  <c r="B62" i="2"/>
  <c r="G25" i="2" l="1"/>
  <c r="B13" i="2"/>
  <c r="F25" i="2"/>
  <c r="E25" i="2"/>
  <c r="F56" i="2" l="1"/>
  <c r="K39" i="2"/>
  <c r="O71" i="2" l="1"/>
  <c r="I94" i="3" s="1"/>
  <c r="O57" i="2"/>
  <c r="I76" i="3" s="1"/>
  <c r="O39" i="2"/>
  <c r="O26" i="2"/>
  <c r="O43" i="2" l="1"/>
  <c r="O76" i="2" s="1"/>
  <c r="H48" i="3"/>
  <c r="H98" i="3" s="1"/>
  <c r="H92" i="3"/>
  <c r="H100" i="3" s="1"/>
  <c r="H74" i="3"/>
  <c r="H99" i="3" s="1"/>
  <c r="I50" i="3" l="1"/>
  <c r="H102" i="3"/>
  <c r="O92" i="3" l="1"/>
  <c r="D48" i="3" l="1"/>
  <c r="B12" i="2" l="1"/>
  <c r="C92" i="3" l="1"/>
  <c r="C100" i="3" s="1"/>
  <c r="D92" i="3"/>
  <c r="D100" i="3" s="1"/>
  <c r="E92" i="3"/>
  <c r="E100" i="3" s="1"/>
  <c r="F92" i="3"/>
  <c r="F100" i="3" s="1"/>
  <c r="G92" i="3"/>
  <c r="G100" i="3" s="1"/>
  <c r="I92" i="3"/>
  <c r="I100" i="3" s="1"/>
  <c r="J92" i="3"/>
  <c r="J100" i="3" s="1"/>
  <c r="K92" i="3"/>
  <c r="K100" i="3" s="1"/>
  <c r="L92" i="3"/>
  <c r="L100" i="3" s="1"/>
  <c r="M92" i="3"/>
  <c r="M100" i="3" s="1"/>
  <c r="N92" i="3"/>
  <c r="N100" i="3" s="1"/>
  <c r="O100" i="3"/>
  <c r="P92" i="3"/>
  <c r="P100" i="3" s="1"/>
  <c r="Q92" i="3"/>
  <c r="Q100" i="3" s="1"/>
  <c r="R92" i="3"/>
  <c r="R100" i="3" s="1"/>
  <c r="S92" i="3"/>
  <c r="S100" i="3" s="1"/>
  <c r="T92" i="3"/>
  <c r="T100" i="3" s="1"/>
  <c r="U92" i="3"/>
  <c r="U100" i="3" s="1"/>
  <c r="V92" i="3"/>
  <c r="V100" i="3" s="1"/>
  <c r="W92" i="3"/>
  <c r="W100" i="3" s="1"/>
  <c r="D74" i="3"/>
  <c r="D99" i="3" s="1"/>
  <c r="E74" i="3"/>
  <c r="E99" i="3" s="1"/>
  <c r="F74" i="3"/>
  <c r="F99" i="3" s="1"/>
  <c r="G74" i="3"/>
  <c r="G99" i="3" s="1"/>
  <c r="I74" i="3"/>
  <c r="I99" i="3" s="1"/>
  <c r="J74" i="3"/>
  <c r="J99" i="3" s="1"/>
  <c r="K74" i="3"/>
  <c r="K99" i="3" s="1"/>
  <c r="L74" i="3"/>
  <c r="L99" i="3" s="1"/>
  <c r="M74" i="3"/>
  <c r="M99" i="3" s="1"/>
  <c r="N74" i="3"/>
  <c r="N99" i="3" s="1"/>
  <c r="O74" i="3"/>
  <c r="O99" i="3" s="1"/>
  <c r="P74" i="3"/>
  <c r="P99" i="3" s="1"/>
  <c r="Q74" i="3"/>
  <c r="Q99" i="3" s="1"/>
  <c r="R74" i="3"/>
  <c r="S74" i="3"/>
  <c r="S99" i="3" s="1"/>
  <c r="T74" i="3"/>
  <c r="T99" i="3" s="1"/>
  <c r="U74" i="3"/>
  <c r="U99" i="3" s="1"/>
  <c r="V74" i="3"/>
  <c r="V99" i="3" s="1"/>
  <c r="W74" i="3"/>
  <c r="W99" i="3" s="1"/>
  <c r="C74" i="3"/>
  <c r="C48" i="3"/>
  <c r="C98" i="3" s="1"/>
  <c r="D98" i="3"/>
  <c r="E48" i="3"/>
  <c r="E98" i="3" s="1"/>
  <c r="F48" i="3"/>
  <c r="F98" i="3" s="1"/>
  <c r="G48" i="3"/>
  <c r="G98" i="3" s="1"/>
  <c r="I48" i="3"/>
  <c r="I98" i="3" s="1"/>
  <c r="J48" i="3"/>
  <c r="J98" i="3" s="1"/>
  <c r="K48" i="3"/>
  <c r="K98" i="3" s="1"/>
  <c r="L48" i="3"/>
  <c r="L98" i="3" s="1"/>
  <c r="M48" i="3"/>
  <c r="M98" i="3" s="1"/>
  <c r="N48" i="3"/>
  <c r="N98" i="3" s="1"/>
  <c r="O48" i="3"/>
  <c r="O98" i="3" s="1"/>
  <c r="P48" i="3"/>
  <c r="P98" i="3" s="1"/>
  <c r="Q98" i="3"/>
  <c r="R48" i="3"/>
  <c r="R98" i="3" s="1"/>
  <c r="S48" i="3"/>
  <c r="T48" i="3"/>
  <c r="T98" i="3" s="1"/>
  <c r="U48" i="3"/>
  <c r="U98" i="3" s="1"/>
  <c r="V48" i="3"/>
  <c r="V98" i="3" s="1"/>
  <c r="W48" i="3"/>
  <c r="W98" i="3" s="1"/>
  <c r="A1" i="3"/>
  <c r="AG71" i="2"/>
  <c r="W94" i="3" s="1"/>
  <c r="AE71" i="2"/>
  <c r="V94" i="3" s="1"/>
  <c r="AD71" i="2"/>
  <c r="U94" i="3" s="1"/>
  <c r="AC71" i="2"/>
  <c r="T94" i="3" s="1"/>
  <c r="AB71" i="2"/>
  <c r="S94" i="3" s="1"/>
  <c r="AA71" i="2"/>
  <c r="R94" i="3" s="1"/>
  <c r="Z71" i="2"/>
  <c r="Q94" i="3" s="1"/>
  <c r="Y71" i="2"/>
  <c r="P94" i="3" s="1"/>
  <c r="U71" i="2"/>
  <c r="N94" i="3" s="1"/>
  <c r="T71" i="2"/>
  <c r="M94" i="3" s="1"/>
  <c r="S71" i="2"/>
  <c r="L94" i="3" s="1"/>
  <c r="R71" i="2"/>
  <c r="K94" i="3" s="1"/>
  <c r="Q71" i="2"/>
  <c r="J94" i="3" s="1"/>
  <c r="N71" i="2"/>
  <c r="H94" i="3" s="1"/>
  <c r="L71" i="2"/>
  <c r="G94" i="3" s="1"/>
  <c r="K71" i="2"/>
  <c r="F94" i="3" s="1"/>
  <c r="J71" i="2"/>
  <c r="E94" i="3" s="1"/>
  <c r="I71" i="2"/>
  <c r="D94" i="3" s="1"/>
  <c r="H71" i="2"/>
  <c r="C94" i="3" s="1"/>
  <c r="B61" i="2"/>
  <c r="AG57" i="2"/>
  <c r="W76" i="3" s="1"/>
  <c r="AE57" i="2"/>
  <c r="V76" i="3" s="1"/>
  <c r="AD57" i="2"/>
  <c r="U76" i="3" s="1"/>
  <c r="AC57" i="2"/>
  <c r="T76" i="3" s="1"/>
  <c r="AB57" i="2"/>
  <c r="S76" i="3" s="1"/>
  <c r="AA57" i="2"/>
  <c r="R76" i="3" s="1"/>
  <c r="Z57" i="2"/>
  <c r="Q76" i="3" s="1"/>
  <c r="Y57" i="2"/>
  <c r="P76" i="3" s="1"/>
  <c r="O76" i="3"/>
  <c r="U57" i="2"/>
  <c r="N76" i="3" s="1"/>
  <c r="T57" i="2"/>
  <c r="M76" i="3" s="1"/>
  <c r="S57" i="2"/>
  <c r="L76" i="3" s="1"/>
  <c r="R57" i="2"/>
  <c r="K76" i="3" s="1"/>
  <c r="Q57" i="2"/>
  <c r="J76" i="3" s="1"/>
  <c r="N57" i="2"/>
  <c r="H76" i="3" s="1"/>
  <c r="H75" i="3" s="1"/>
  <c r="H77" i="3" s="1"/>
  <c r="L57" i="2"/>
  <c r="G76" i="3" s="1"/>
  <c r="K57" i="2"/>
  <c r="F76" i="3" s="1"/>
  <c r="J57" i="2"/>
  <c r="E76" i="3" s="1"/>
  <c r="I57" i="2"/>
  <c r="D76" i="3" s="1"/>
  <c r="H57" i="2"/>
  <c r="G56" i="2"/>
  <c r="E56" i="2"/>
  <c r="D56" i="2"/>
  <c r="C56" i="2"/>
  <c r="B48" i="2"/>
  <c r="B47" i="2"/>
  <c r="AG39" i="2"/>
  <c r="AE39" i="2"/>
  <c r="AD39" i="2"/>
  <c r="AC39" i="2"/>
  <c r="AB39" i="2"/>
  <c r="AA39" i="2"/>
  <c r="Z39" i="2"/>
  <c r="Y39" i="2"/>
  <c r="E39" i="2"/>
  <c r="U39" i="2"/>
  <c r="T39" i="2"/>
  <c r="S39" i="2"/>
  <c r="R39" i="2"/>
  <c r="Q39" i="2"/>
  <c r="N39" i="2"/>
  <c r="L39" i="2"/>
  <c r="J39" i="2"/>
  <c r="I39" i="2"/>
  <c r="H39" i="2"/>
  <c r="G38" i="2"/>
  <c r="G42" i="2" s="1"/>
  <c r="F38" i="2"/>
  <c r="F42" i="2" s="1"/>
  <c r="F75" i="2" s="1"/>
  <c r="E38" i="2"/>
  <c r="E42" i="2" s="1"/>
  <c r="D38" i="2"/>
  <c r="D42" i="2" s="1"/>
  <c r="C38" i="2"/>
  <c r="C42" i="2" s="1"/>
  <c r="B31" i="2"/>
  <c r="B30" i="2"/>
  <c r="AG26" i="2"/>
  <c r="AE26" i="2"/>
  <c r="AD26" i="2"/>
  <c r="AC26" i="2"/>
  <c r="AB26" i="2"/>
  <c r="AA26" i="2"/>
  <c r="Z26" i="2"/>
  <c r="Y26" i="2"/>
  <c r="U26" i="2"/>
  <c r="T26" i="2"/>
  <c r="S26" i="2"/>
  <c r="R26" i="2"/>
  <c r="Q26" i="2"/>
  <c r="N26" i="2"/>
  <c r="L26" i="2"/>
  <c r="K26" i="2"/>
  <c r="J26" i="2"/>
  <c r="I26" i="2"/>
  <c r="H26" i="2"/>
  <c r="B11" i="2"/>
  <c r="B10" i="2"/>
  <c r="B9" i="2"/>
  <c r="U75" i="3" l="1"/>
  <c r="U77" i="3" s="1"/>
  <c r="D75" i="3"/>
  <c r="D77" i="3" s="1"/>
  <c r="G75" i="2"/>
  <c r="C75" i="2"/>
  <c r="D75" i="2"/>
  <c r="E75" i="2"/>
  <c r="E71" i="2"/>
  <c r="E72" i="2" s="1"/>
  <c r="O94" i="3"/>
  <c r="AE43" i="2"/>
  <c r="AE76" i="2" s="1"/>
  <c r="Q43" i="2"/>
  <c r="C71" i="2"/>
  <c r="C72" i="2" s="1"/>
  <c r="C57" i="2"/>
  <c r="C58" i="2" s="1"/>
  <c r="C39" i="2"/>
  <c r="C26" i="2"/>
  <c r="C27" i="2" s="1"/>
  <c r="L75" i="3"/>
  <c r="L77" i="3" s="1"/>
  <c r="T75" i="3"/>
  <c r="T77" i="3" s="1"/>
  <c r="R43" i="2"/>
  <c r="H43" i="2"/>
  <c r="H76" i="2" s="1"/>
  <c r="L43" i="2"/>
  <c r="L76" i="2" s="1"/>
  <c r="S43" i="2"/>
  <c r="AC43" i="2"/>
  <c r="J43" i="2"/>
  <c r="J76" i="2" s="1"/>
  <c r="U43" i="2"/>
  <c r="K75" i="3"/>
  <c r="K77" i="3" s="1"/>
  <c r="B92" i="3"/>
  <c r="V93" i="3"/>
  <c r="V95" i="3" s="1"/>
  <c r="Q102" i="3"/>
  <c r="F75" i="3"/>
  <c r="F77" i="3" s="1"/>
  <c r="O75" i="3"/>
  <c r="O77" i="3" s="1"/>
  <c r="S75" i="3"/>
  <c r="S77" i="3" s="1"/>
  <c r="AD43" i="2"/>
  <c r="AD76" i="2" s="1"/>
  <c r="Y43" i="2"/>
  <c r="AB43" i="2"/>
  <c r="AB76" i="2" s="1"/>
  <c r="I43" i="2"/>
  <c r="T43" i="2"/>
  <c r="AG43" i="2"/>
  <c r="AG76" i="2" s="1"/>
  <c r="E26" i="2"/>
  <c r="E27" i="2" s="1"/>
  <c r="W43" i="2"/>
  <c r="K43" i="2"/>
  <c r="N43" i="2"/>
  <c r="Z43" i="2"/>
  <c r="Z76" i="2" s="1"/>
  <c r="AA43" i="2"/>
  <c r="L93" i="3"/>
  <c r="L95" i="3" s="1"/>
  <c r="T93" i="3"/>
  <c r="D93" i="3"/>
  <c r="D95" i="3" s="1"/>
  <c r="U93" i="3"/>
  <c r="U95" i="3" s="1"/>
  <c r="E57" i="2"/>
  <c r="E58" i="2" s="1"/>
  <c r="G93" i="3"/>
  <c r="G95" i="3" s="1"/>
  <c r="M75" i="3"/>
  <c r="M77" i="3" s="1"/>
  <c r="P93" i="3"/>
  <c r="P95" i="3" s="1"/>
  <c r="O102" i="3"/>
  <c r="V102" i="3"/>
  <c r="N102" i="3"/>
  <c r="E102" i="3"/>
  <c r="R75" i="3"/>
  <c r="R77" i="3" s="1"/>
  <c r="F102" i="3"/>
  <c r="P102" i="3"/>
  <c r="G102" i="3"/>
  <c r="S93" i="3"/>
  <c r="S95" i="3" s="1"/>
  <c r="W102" i="3"/>
  <c r="B100" i="3"/>
  <c r="U102" i="3"/>
  <c r="M102" i="3"/>
  <c r="D102" i="3"/>
  <c r="T102" i="3"/>
  <c r="L102" i="3"/>
  <c r="J102" i="3"/>
  <c r="K102" i="3"/>
  <c r="I102" i="3"/>
  <c r="E93" i="3"/>
  <c r="E95" i="3" s="1"/>
  <c r="N93" i="3"/>
  <c r="N95" i="3" s="1"/>
  <c r="C76" i="3"/>
  <c r="B76" i="3" s="1"/>
  <c r="F39" i="2"/>
  <c r="F40" i="2" s="1"/>
  <c r="F93" i="3"/>
  <c r="F95" i="3" s="1"/>
  <c r="W93" i="3"/>
  <c r="W95" i="3" s="1"/>
  <c r="S98" i="3"/>
  <c r="S102" i="3" s="1"/>
  <c r="F26" i="2"/>
  <c r="F27" i="2" s="1"/>
  <c r="F71" i="2"/>
  <c r="F72" i="2" s="1"/>
  <c r="P75" i="3"/>
  <c r="P77" i="3" s="1"/>
  <c r="G75" i="3"/>
  <c r="G77" i="3" s="1"/>
  <c r="C99" i="3"/>
  <c r="C102" i="3" s="1"/>
  <c r="B74" i="3"/>
  <c r="V75" i="3"/>
  <c r="V77" i="3" s="1"/>
  <c r="R99" i="3"/>
  <c r="R102" i="3" s="1"/>
  <c r="B25" i="2"/>
  <c r="M93" i="3"/>
  <c r="M95" i="3" s="1"/>
  <c r="N75" i="3"/>
  <c r="Q75" i="3"/>
  <c r="E75" i="3"/>
  <c r="E77" i="3" s="1"/>
  <c r="I75" i="3"/>
  <c r="I77" i="3" s="1"/>
  <c r="J75" i="3"/>
  <c r="J77" i="3" s="1"/>
  <c r="W75" i="3"/>
  <c r="W77" i="3" s="1"/>
  <c r="B48" i="3"/>
  <c r="G39" i="2"/>
  <c r="G40" i="2" s="1"/>
  <c r="D26" i="2"/>
  <c r="D27" i="2" s="1"/>
  <c r="F57" i="2"/>
  <c r="F58" i="2" s="1"/>
  <c r="D39" i="2"/>
  <c r="D40" i="2" s="1"/>
  <c r="D57" i="2"/>
  <c r="G26" i="2"/>
  <c r="G27" i="2" s="1"/>
  <c r="G57" i="2"/>
  <c r="E40" i="2"/>
  <c r="B38" i="2"/>
  <c r="B56" i="2"/>
  <c r="B70" i="2"/>
  <c r="D71" i="2"/>
  <c r="D72" i="2" s="1"/>
  <c r="G71" i="2"/>
  <c r="G72" i="2" s="1"/>
  <c r="V50" i="3" l="1"/>
  <c r="V104" i="3" s="1"/>
  <c r="F50" i="3"/>
  <c r="F49" i="3" s="1"/>
  <c r="F51" i="3" s="1"/>
  <c r="K76" i="2"/>
  <c r="M50" i="3"/>
  <c r="M104" i="3" s="1"/>
  <c r="T76" i="2"/>
  <c r="N50" i="3"/>
  <c r="N49" i="3" s="1"/>
  <c r="N51" i="3" s="1"/>
  <c r="U76" i="2"/>
  <c r="P50" i="3"/>
  <c r="P49" i="3" s="1"/>
  <c r="Y76" i="2"/>
  <c r="L50" i="3"/>
  <c r="L104" i="3" s="1"/>
  <c r="S76" i="2"/>
  <c r="R50" i="3"/>
  <c r="R49" i="3" s="1"/>
  <c r="AA76" i="2"/>
  <c r="O50" i="3"/>
  <c r="O49" i="3" s="1"/>
  <c r="O51" i="3" s="1"/>
  <c r="W75" i="2"/>
  <c r="E76" i="2" s="1"/>
  <c r="D50" i="3"/>
  <c r="D104" i="3" s="1"/>
  <c r="I76" i="2"/>
  <c r="J50" i="3"/>
  <c r="J49" i="3" s="1"/>
  <c r="J51" i="3" s="1"/>
  <c r="Q76" i="2"/>
  <c r="H50" i="3"/>
  <c r="H49" i="3" s="1"/>
  <c r="N76" i="2"/>
  <c r="T50" i="3"/>
  <c r="T49" i="3" s="1"/>
  <c r="T51" i="3" s="1"/>
  <c r="AC76" i="2"/>
  <c r="K50" i="3"/>
  <c r="K49" i="3" s="1"/>
  <c r="K51" i="3" s="1"/>
  <c r="R76" i="2"/>
  <c r="C50" i="3"/>
  <c r="C49" i="3" s="1"/>
  <c r="C43" i="2"/>
  <c r="C93" i="3"/>
  <c r="C95" i="3" s="1"/>
  <c r="I93" i="3"/>
  <c r="I95" i="3" s="1"/>
  <c r="H93" i="3"/>
  <c r="H95" i="3" s="1"/>
  <c r="G58" i="2"/>
  <c r="B57" i="2"/>
  <c r="B58" i="2" s="1"/>
  <c r="C75" i="3"/>
  <c r="C77" i="3" s="1"/>
  <c r="B26" i="2"/>
  <c r="B27" i="2" s="1"/>
  <c r="B42" i="2"/>
  <c r="B39" i="2"/>
  <c r="B40" i="2" s="1"/>
  <c r="R93" i="3"/>
  <c r="R95" i="3" s="1"/>
  <c r="J93" i="3"/>
  <c r="J95" i="3" s="1"/>
  <c r="W50" i="3"/>
  <c r="Q50" i="3"/>
  <c r="Q49" i="3" s="1"/>
  <c r="Q51" i="3" s="1"/>
  <c r="E50" i="3"/>
  <c r="U50" i="3"/>
  <c r="O93" i="3"/>
  <c r="O95" i="3" s="1"/>
  <c r="G50" i="3"/>
  <c r="B98" i="3"/>
  <c r="B99" i="3"/>
  <c r="S50" i="3"/>
  <c r="D43" i="2"/>
  <c r="D44" i="2" s="1"/>
  <c r="K93" i="3"/>
  <c r="K95" i="3" s="1"/>
  <c r="T95" i="3"/>
  <c r="N77" i="3"/>
  <c r="Q77" i="3"/>
  <c r="D58" i="2"/>
  <c r="C40" i="2"/>
  <c r="E43" i="2"/>
  <c r="E44" i="2" s="1"/>
  <c r="G43" i="2"/>
  <c r="G44" i="2" s="1"/>
  <c r="B71" i="2"/>
  <c r="B72" i="2" s="1"/>
  <c r="F43" i="2"/>
  <c r="F44" i="2" s="1"/>
  <c r="V49" i="3" l="1"/>
  <c r="V51" i="3" s="1"/>
  <c r="N104" i="3"/>
  <c r="P104" i="3"/>
  <c r="T104" i="3"/>
  <c r="N103" i="3"/>
  <c r="N105" i="3" s="1"/>
  <c r="F103" i="3"/>
  <c r="F105" i="3" s="1"/>
  <c r="M49" i="3"/>
  <c r="M51" i="3" s="1"/>
  <c r="K104" i="3"/>
  <c r="L49" i="3"/>
  <c r="L103" i="3" s="1"/>
  <c r="L105" i="3" s="1"/>
  <c r="F104" i="3"/>
  <c r="D49" i="3"/>
  <c r="D51" i="3" s="1"/>
  <c r="C76" i="2"/>
  <c r="C77" i="2" s="1"/>
  <c r="C104" i="3"/>
  <c r="H104" i="3"/>
  <c r="H51" i="3"/>
  <c r="H103" i="3"/>
  <c r="H105" i="3" s="1"/>
  <c r="T103" i="3"/>
  <c r="T105" i="3" s="1"/>
  <c r="R104" i="3"/>
  <c r="J104" i="3"/>
  <c r="B75" i="3"/>
  <c r="B77" i="3" s="1"/>
  <c r="G76" i="2"/>
  <c r="G77" i="2" s="1"/>
  <c r="B50" i="3"/>
  <c r="O104" i="3"/>
  <c r="W104" i="3"/>
  <c r="W49" i="3"/>
  <c r="B102" i="3"/>
  <c r="U104" i="3"/>
  <c r="U49" i="3"/>
  <c r="P51" i="3"/>
  <c r="P103" i="3"/>
  <c r="P105" i="3" s="1"/>
  <c r="O103" i="3"/>
  <c r="O105" i="3" s="1"/>
  <c r="R51" i="3"/>
  <c r="R103" i="3"/>
  <c r="R105" i="3" s="1"/>
  <c r="E104" i="3"/>
  <c r="E49" i="3"/>
  <c r="D76" i="2"/>
  <c r="G104" i="3"/>
  <c r="G49" i="3"/>
  <c r="J103" i="3"/>
  <c r="J105" i="3" s="1"/>
  <c r="I49" i="3"/>
  <c r="I104" i="3"/>
  <c r="S104" i="3"/>
  <c r="S49" i="3"/>
  <c r="F76" i="2"/>
  <c r="F77" i="2" s="1"/>
  <c r="C51" i="3"/>
  <c r="C103" i="3"/>
  <c r="C105" i="3" s="1"/>
  <c r="K103" i="3"/>
  <c r="K105" i="3" s="1"/>
  <c r="Q93" i="3"/>
  <c r="B94" i="3"/>
  <c r="Q104" i="3"/>
  <c r="E77" i="2"/>
  <c r="B75" i="2"/>
  <c r="B43" i="2"/>
  <c r="B44" i="2" s="1"/>
  <c r="C44" i="2"/>
  <c r="V103" i="3" l="1"/>
  <c r="V105" i="3" s="1"/>
  <c r="L51" i="3"/>
  <c r="D103" i="3"/>
  <c r="D105" i="3" s="1"/>
  <c r="M103" i="3"/>
  <c r="M105" i="3" s="1"/>
  <c r="B104" i="3"/>
  <c r="B76" i="2"/>
  <c r="B77" i="2" s="1"/>
  <c r="U51" i="3"/>
  <c r="U103" i="3"/>
  <c r="U105" i="3" s="1"/>
  <c r="W51" i="3"/>
  <c r="W103" i="3"/>
  <c r="W105" i="3" s="1"/>
  <c r="S51" i="3"/>
  <c r="S103" i="3"/>
  <c r="S105" i="3" s="1"/>
  <c r="D77" i="2"/>
  <c r="I51" i="3"/>
  <c r="I103" i="3"/>
  <c r="I105" i="3" s="1"/>
  <c r="E51" i="3"/>
  <c r="E103" i="3"/>
  <c r="E105" i="3" s="1"/>
  <c r="B49" i="3"/>
  <c r="B51" i="3" s="1"/>
  <c r="G51" i="3"/>
  <c r="G103" i="3"/>
  <c r="G105" i="3" s="1"/>
  <c r="Q95" i="3"/>
  <c r="Q103" i="3"/>
  <c r="B93" i="3"/>
  <c r="B95" i="3" s="1"/>
  <c r="B103" i="3" l="1"/>
  <c r="B105" i="3" s="1"/>
  <c r="Q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Fiona Alexander</author>
    <author>fiona.alexander</author>
  </authors>
  <commentList>
    <comment ref="A30" authorId="0" shapeId="0" xr:uid="{8F1C5D5B-8C41-4944-93BB-A98B73BDE9E6}">
      <text>
        <r>
          <rPr>
            <b/>
            <sz val="9"/>
            <color indexed="81"/>
            <rFont val="Tahoma"/>
            <family val="2"/>
          </rPr>
          <t>Fiona Alexander:</t>
        </r>
        <r>
          <rPr>
            <sz val="9"/>
            <color indexed="81"/>
            <rFont val="Tahoma"/>
            <family val="2"/>
          </rPr>
          <t xml:space="preserve">
MOT Expired 18/11/2023</t>
        </r>
      </text>
    </comment>
    <comment ref="M31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fiona.alexander:</t>
        </r>
        <r>
          <rPr>
            <sz val="8"/>
            <color indexed="81"/>
            <rFont val="Tahoma"/>
            <family val="2"/>
          </rPr>
          <t xml:space="preserve">
HO shared resource. Front line support vehicle</t>
        </r>
      </text>
    </comment>
    <comment ref="A32" authorId="0" shapeId="0" xr:uid="{13CD5ED2-67B8-48CF-882D-BFE4AC3B4CCF}">
      <text>
        <r>
          <rPr>
            <b/>
            <sz val="9"/>
            <color indexed="81"/>
            <rFont val="Tahoma"/>
            <family val="2"/>
          </rPr>
          <t>Fiona Alexander:</t>
        </r>
        <r>
          <rPr>
            <sz val="9"/>
            <color indexed="81"/>
            <rFont val="Tahoma"/>
            <family val="2"/>
          </rPr>
          <t xml:space="preserve">
MOT expired 24/10/2023
</t>
        </r>
      </text>
    </comment>
  </commentList>
</comments>
</file>

<file path=xl/sharedStrings.xml><?xml version="1.0" encoding="utf-8"?>
<sst xmlns="http://schemas.openxmlformats.org/spreadsheetml/2006/main" count="615" uniqueCount="296">
  <si>
    <t>Fleet Movements Last Period</t>
  </si>
  <si>
    <t>Depot Contact Details</t>
  </si>
  <si>
    <t>Fleet No</t>
  </si>
  <si>
    <t>Make</t>
  </si>
  <si>
    <t>Model</t>
  </si>
  <si>
    <t>From</t>
  </si>
  <si>
    <t>To</t>
  </si>
  <si>
    <t>Comments</t>
  </si>
  <si>
    <t>Aberdeen Bus Station</t>
  </si>
  <si>
    <t>Macduff Depot</t>
  </si>
  <si>
    <t>Phone: 01224 584677, Fax 01224 584202</t>
  </si>
  <si>
    <t>Phone: 01261 833479, Fax: 01261 833479</t>
  </si>
  <si>
    <t>Peterhead</t>
  </si>
  <si>
    <r>
      <t xml:space="preserve">Guild Street, </t>
    </r>
    <r>
      <rPr>
        <b/>
        <sz val="12"/>
        <rFont val="Arial"/>
        <family val="2"/>
      </rPr>
      <t>Aberdeen</t>
    </r>
    <r>
      <rPr>
        <sz val="12"/>
        <rFont val="Arial"/>
        <family val="2"/>
      </rPr>
      <t>, AB11 6NA</t>
    </r>
  </si>
  <si>
    <r>
      <t xml:space="preserve">Union Road, </t>
    </r>
    <r>
      <rPr>
        <b/>
        <sz val="12"/>
        <rFont val="Arial"/>
        <family val="2"/>
      </rPr>
      <t xml:space="preserve">Macduff, </t>
    </r>
    <r>
      <rPr>
        <sz val="12"/>
        <rFont val="Arial"/>
        <family val="2"/>
      </rPr>
      <t>AB44 1JU</t>
    </r>
  </si>
  <si>
    <t>Tullos Depot</t>
  </si>
  <si>
    <t>Peterhead Depot</t>
  </si>
  <si>
    <t xml:space="preserve"> Bluebird Buses Ltd - PM5</t>
  </si>
  <si>
    <t>Macduff</t>
  </si>
  <si>
    <t>Phone: 01224 854864, Fax 01224 854868</t>
  </si>
  <si>
    <t>Phone: 01779 477979, Fax: 01779 470447</t>
  </si>
  <si>
    <t>Volvo</t>
  </si>
  <si>
    <t>Elgin</t>
  </si>
  <si>
    <r>
      <t xml:space="preserve">Hillview Road, </t>
    </r>
    <r>
      <rPr>
        <b/>
        <sz val="12"/>
        <color indexed="8"/>
        <rFont val="Arial"/>
        <family val="2"/>
      </rPr>
      <t>Aberdeen</t>
    </r>
    <r>
      <rPr>
        <sz val="12"/>
        <color indexed="8"/>
        <rFont val="Arial"/>
        <family val="2"/>
      </rPr>
      <t>, AB12 3HL</t>
    </r>
  </si>
  <si>
    <r>
      <t>Grange Road, Balmoor Ind. Est.,</t>
    </r>
    <r>
      <rPr>
        <b/>
        <sz val="12"/>
        <rFont val="Arial"/>
        <family val="2"/>
      </rPr>
      <t xml:space="preserve"> Peterhead</t>
    </r>
  </si>
  <si>
    <t>Bus Station, Guild Street, Aberdeen, AB11 6NA</t>
  </si>
  <si>
    <t>Phone: 01224 591381 Fax: 01224 584202</t>
  </si>
  <si>
    <t>Insch</t>
  </si>
  <si>
    <t>Ballater Depot</t>
  </si>
  <si>
    <t>Fraserburgh Depot/Bus Station</t>
  </si>
  <si>
    <t>bluebird.enquiries@stagecoachbus.com</t>
  </si>
  <si>
    <t>Phone:01339 755917, Fax: 01339 754071</t>
  </si>
  <si>
    <t>Phone: 01346 517000, Fax: 01346 510738</t>
  </si>
  <si>
    <t>Ford</t>
  </si>
  <si>
    <r>
      <t xml:space="preserve">Pannanich Road, </t>
    </r>
    <r>
      <rPr>
        <b/>
        <sz val="12"/>
        <color indexed="8"/>
        <rFont val="Arial"/>
        <family val="2"/>
      </rPr>
      <t>Ballater</t>
    </r>
    <r>
      <rPr>
        <sz val="12"/>
        <color indexed="8"/>
        <rFont val="Arial"/>
        <family val="2"/>
      </rPr>
      <t>, AB35 5PA</t>
    </r>
  </si>
  <si>
    <r>
      <t xml:space="preserve">Bus Station, Hanover Street, </t>
    </r>
    <r>
      <rPr>
        <b/>
        <sz val="12"/>
        <rFont val="Arial"/>
        <family val="2"/>
      </rPr>
      <t>Fraserburgh</t>
    </r>
  </si>
  <si>
    <t>B9R</t>
  </si>
  <si>
    <t>Insch Depot</t>
  </si>
  <si>
    <t>Elgin Depot</t>
  </si>
  <si>
    <t>Phone: 01464 821603, Fax: 01464 821603</t>
  </si>
  <si>
    <t>Phone: 01343 540928, Fax: 01343 540977</t>
  </si>
  <si>
    <r>
      <t xml:space="preserve">Insch Business Park, </t>
    </r>
    <r>
      <rPr>
        <b/>
        <sz val="12"/>
        <color indexed="8"/>
        <rFont val="Arial"/>
        <family val="2"/>
      </rPr>
      <t>Insch</t>
    </r>
    <r>
      <rPr>
        <sz val="12"/>
        <color indexed="8"/>
        <rFont val="Arial"/>
        <family val="2"/>
      </rPr>
      <t>, AB52 6TA</t>
    </r>
  </si>
  <si>
    <r>
      <t>Pinefield Depot, East Road,</t>
    </r>
    <r>
      <rPr>
        <b/>
        <sz val="12"/>
        <rFont val="Arial"/>
        <family val="2"/>
      </rPr>
      <t xml:space="preserve"> Elgin,</t>
    </r>
    <r>
      <rPr>
        <sz val="12"/>
        <rFont val="Arial"/>
        <family val="2"/>
      </rPr>
      <t xml:space="preserve"> IV30 1XU</t>
    </r>
  </si>
  <si>
    <t>Stonehaven Depot</t>
  </si>
  <si>
    <t>Phone: 01569 763333, Fax: 01569 766198</t>
  </si>
  <si>
    <r>
      <t xml:space="preserve">Spurryhillock Industrial Estate, </t>
    </r>
    <r>
      <rPr>
        <b/>
        <sz val="12"/>
        <rFont val="Arial"/>
        <family val="2"/>
      </rPr>
      <t>Stonehaven</t>
    </r>
  </si>
  <si>
    <t>Ancillary Vehicles</t>
  </si>
  <si>
    <t>Registration</t>
  </si>
  <si>
    <t>Allocated</t>
  </si>
  <si>
    <t>Location</t>
  </si>
  <si>
    <t>HO</t>
  </si>
  <si>
    <t>Aberdeen</t>
  </si>
  <si>
    <t>Vauxhall</t>
  </si>
  <si>
    <t>Traffic</t>
  </si>
  <si>
    <t>Operations Manager</t>
  </si>
  <si>
    <t xml:space="preserve">NA20 FNY </t>
  </si>
  <si>
    <t>Toyota</t>
  </si>
  <si>
    <t>Yaris</t>
  </si>
  <si>
    <t>Traffic/Inspector</t>
  </si>
  <si>
    <t>Skoda</t>
  </si>
  <si>
    <t>Reserve Vehicles</t>
  </si>
  <si>
    <t>Transit</t>
  </si>
  <si>
    <t>Engineering</t>
  </si>
  <si>
    <t>Type</t>
  </si>
  <si>
    <t>DY19 WCJ</t>
  </si>
  <si>
    <t>Optare</t>
  </si>
  <si>
    <t>Solo</t>
  </si>
  <si>
    <t>Connect</t>
  </si>
  <si>
    <t>Stonehaven</t>
  </si>
  <si>
    <t>Coach</t>
  </si>
  <si>
    <t>HSK 760</t>
  </si>
  <si>
    <t>Commercial Director</t>
  </si>
  <si>
    <t>B12B-2Axle</t>
  </si>
  <si>
    <t>Training Vehicles</t>
  </si>
  <si>
    <t>B7R</t>
  </si>
  <si>
    <t>MAN</t>
  </si>
  <si>
    <t>Vehicles Waiting Disposal</t>
  </si>
  <si>
    <t>Megabus Trailers</t>
  </si>
  <si>
    <t>Status/Location</t>
  </si>
  <si>
    <t>E300</t>
  </si>
  <si>
    <t>Shuttle Vehicles</t>
  </si>
  <si>
    <t xml:space="preserve">NA20 FNW </t>
  </si>
  <si>
    <t>NC19 FVL</t>
  </si>
  <si>
    <t>Yaris Hybrid</t>
  </si>
  <si>
    <t>PEAK VEHICLE REQUIREMENT</t>
  </si>
  <si>
    <t>DOUBLE DECK</t>
  </si>
  <si>
    <t>SINGLE DECK</t>
  </si>
  <si>
    <t>MIDIBUS</t>
  </si>
  <si>
    <t>MINIBUS</t>
  </si>
  <si>
    <t>COACH</t>
  </si>
  <si>
    <t>TOTAL</t>
  </si>
  <si>
    <t>DD</t>
  </si>
  <si>
    <t>SD</t>
  </si>
  <si>
    <t>MD</t>
  </si>
  <si>
    <t>MN</t>
  </si>
  <si>
    <t>CH</t>
  </si>
  <si>
    <t>B7RTL</t>
  </si>
  <si>
    <t>Dennis</t>
  </si>
  <si>
    <t>ADL</t>
  </si>
  <si>
    <t>ALX400</t>
  </si>
  <si>
    <t>B9TL</t>
  </si>
  <si>
    <t>Trident</t>
  </si>
  <si>
    <t>E400</t>
  </si>
  <si>
    <t>E400 MMC</t>
  </si>
  <si>
    <t>E200</t>
  </si>
  <si>
    <t>E350H</t>
  </si>
  <si>
    <t>B12B</t>
  </si>
  <si>
    <t xml:space="preserve">B11R Elite </t>
  </si>
  <si>
    <t>High Bridge</t>
  </si>
  <si>
    <t>ALX 400</t>
  </si>
  <si>
    <t>MICRO HYBRID</t>
  </si>
  <si>
    <t>MMC</t>
  </si>
  <si>
    <t>E4</t>
  </si>
  <si>
    <t>E5</t>
  </si>
  <si>
    <t>2 - Axle</t>
  </si>
  <si>
    <t>3 - Axle</t>
  </si>
  <si>
    <t>Interdeck</t>
  </si>
  <si>
    <t>ABERDEEN &amp; SHIRE - PM5</t>
  </si>
  <si>
    <t>Ballater</t>
  </si>
  <si>
    <t>Fyvie</t>
  </si>
  <si>
    <t>BELT REQs</t>
  </si>
  <si>
    <t>PVR</t>
  </si>
  <si>
    <t>FLEET</t>
  </si>
  <si>
    <t>SPARE</t>
  </si>
  <si>
    <t>Banchory</t>
  </si>
  <si>
    <t>ABERDEEN &amp; SHIRE TOTAL</t>
  </si>
  <si>
    <t>BUCHAN - PM5</t>
  </si>
  <si>
    <t>Fraserburgh</t>
  </si>
  <si>
    <t>MORAY - PM5</t>
  </si>
  <si>
    <t>BLUEBIRD TOTALS</t>
  </si>
  <si>
    <t>TOTAL PVR</t>
  </si>
  <si>
    <t>TOTAL FLEET</t>
  </si>
  <si>
    <t>TOTAL SPARE</t>
  </si>
  <si>
    <t xml:space="preserve">Dennis </t>
  </si>
  <si>
    <t>Bluebird Buses Ltd - PM5</t>
  </si>
  <si>
    <t>B11R Elite</t>
  </si>
  <si>
    <t>Service 49</t>
  </si>
  <si>
    <t>Service 59</t>
  </si>
  <si>
    <t>Service 60/61/63/X60</t>
  </si>
  <si>
    <t>Service 727</t>
  </si>
  <si>
    <t>Service N17</t>
  </si>
  <si>
    <t>Service N37</t>
  </si>
  <si>
    <t>Service N7</t>
  </si>
  <si>
    <t>Service 7/7A/7B/X6/X7/70A/B/G</t>
  </si>
  <si>
    <t>Service 205</t>
  </si>
  <si>
    <t>Service 218 (T)</t>
  </si>
  <si>
    <t>Service 219 (T)</t>
  </si>
  <si>
    <t>Service 22 (T)</t>
  </si>
  <si>
    <t>Service 220/X20</t>
  </si>
  <si>
    <t>Service 221/421 (T)</t>
  </si>
  <si>
    <t>Service 230 (T)</t>
  </si>
  <si>
    <t>Service 231(T)</t>
  </si>
  <si>
    <t>Service 26</t>
  </si>
  <si>
    <t>Service 290/291/292/293 (T)</t>
  </si>
  <si>
    <t>Service 308</t>
  </si>
  <si>
    <t>Service 35/35A</t>
  </si>
  <si>
    <t>Service 107 (T)</t>
  </si>
  <si>
    <t>Service 104 (T)</t>
  </si>
  <si>
    <t>Service 10/10A/X10</t>
  </si>
  <si>
    <t>Contract Aberdeenshire Schools</t>
  </si>
  <si>
    <t>ABERDEEN</t>
  </si>
  <si>
    <t>% SPARE</t>
  </si>
  <si>
    <t>BUCHAN</t>
  </si>
  <si>
    <t>Service 51</t>
  </si>
  <si>
    <t>Service 270 (T)</t>
  </si>
  <si>
    <t>Service 272 (T)</t>
  </si>
  <si>
    <t>Service 37</t>
  </si>
  <si>
    <t>Service 452 (T)</t>
  </si>
  <si>
    <t>Service 49 (T) (Previously 493 (T))</t>
  </si>
  <si>
    <t>Service 66/66A</t>
  </si>
  <si>
    <t>Service 75</t>
  </si>
  <si>
    <t>Service 84A/C (T)</t>
  </si>
  <si>
    <t>Service 9/109 (T)</t>
  </si>
  <si>
    <t>MORAY</t>
  </si>
  <si>
    <t>Service 34</t>
  </si>
  <si>
    <t>Service 38</t>
  </si>
  <si>
    <t>BLUBIRD TOTAL</t>
  </si>
  <si>
    <t>BSK 744</t>
  </si>
  <si>
    <t>LSK 545</t>
  </si>
  <si>
    <t>ESK 983</t>
  </si>
  <si>
    <t>ST68 HKU</t>
  </si>
  <si>
    <t>Service 64</t>
  </si>
  <si>
    <t>MA21 ZMZ</t>
  </si>
  <si>
    <t>MA21 ZPO</t>
  </si>
  <si>
    <t>MA21 ZNF</t>
  </si>
  <si>
    <t>Service 4/5/6</t>
  </si>
  <si>
    <t>Service 8A/C (PT)</t>
  </si>
  <si>
    <t>MW70 XDX</t>
  </si>
  <si>
    <t>SP71 ZSL</t>
  </si>
  <si>
    <t>Transit Connect 240 Diesel Van</t>
  </si>
  <si>
    <t xml:space="preserve">Ford </t>
  </si>
  <si>
    <t>HO Pool Vehicle</t>
  </si>
  <si>
    <t>EV</t>
  </si>
  <si>
    <t>Kia</t>
  </si>
  <si>
    <t>EV6</t>
  </si>
  <si>
    <t>E350H Hybrid</t>
  </si>
  <si>
    <t>Single</t>
  </si>
  <si>
    <t>Aberdeen Assistant Operations Manager</t>
  </si>
  <si>
    <t>SV12 CZR</t>
  </si>
  <si>
    <t>SV12 CZS</t>
  </si>
  <si>
    <t>SV12 CZT</t>
  </si>
  <si>
    <t>SV12 CZU</t>
  </si>
  <si>
    <t>SV12 CZW</t>
  </si>
  <si>
    <t>SV12 CZX</t>
  </si>
  <si>
    <t>SV12 CZY</t>
  </si>
  <si>
    <t>SV12 CZZ</t>
  </si>
  <si>
    <t>SV12 DAA</t>
  </si>
  <si>
    <t>Lochside academy</t>
  </si>
  <si>
    <t>Service  23A</t>
  </si>
  <si>
    <t>Service 41/41A / 422</t>
  </si>
  <si>
    <t>Service 69/69A/69C</t>
  </si>
  <si>
    <t>SD21 PMO</t>
  </si>
  <si>
    <t>Niro Estate</t>
  </si>
  <si>
    <t>Joint Venture</t>
  </si>
  <si>
    <t xml:space="preserve">Citylink JV </t>
  </si>
  <si>
    <t>JV</t>
  </si>
  <si>
    <t>Service 15A</t>
  </si>
  <si>
    <t>Service 9</t>
  </si>
  <si>
    <t>B11R</t>
  </si>
  <si>
    <t>SP12 DYN</t>
  </si>
  <si>
    <t>SV12 DAO</t>
  </si>
  <si>
    <t>SP12 DYT</t>
  </si>
  <si>
    <t>SP12 DYG</t>
  </si>
  <si>
    <t>SP12 DYJ</t>
  </si>
  <si>
    <t>SP12 DYM</t>
  </si>
  <si>
    <t>SP12 DYU</t>
  </si>
  <si>
    <t>SP12 DYV</t>
  </si>
  <si>
    <t>SK63 ATU</t>
  </si>
  <si>
    <t>SP12 DYH</t>
  </si>
  <si>
    <t>SP12 DYS</t>
  </si>
  <si>
    <t>SK63 ATV</t>
  </si>
  <si>
    <t>SK63 ATX</t>
  </si>
  <si>
    <t>Duffshill</t>
  </si>
  <si>
    <t>SORN</t>
  </si>
  <si>
    <t>E400 MMC City</t>
  </si>
  <si>
    <t>Duffshill-Requires ESS refresh kit &amp; module, £40k</t>
  </si>
  <si>
    <t>Corsa Electric Hatchback</t>
  </si>
  <si>
    <t>ST22 YWP</t>
  </si>
  <si>
    <t>KX58 NCU</t>
  </si>
  <si>
    <t>HO Reserve</t>
  </si>
  <si>
    <t>DS23SPU</t>
  </si>
  <si>
    <t xml:space="preserve">Vauxhall </t>
  </si>
  <si>
    <t>Service 8</t>
  </si>
  <si>
    <t>Service X14 (T)</t>
  </si>
  <si>
    <t>Service X7</t>
  </si>
  <si>
    <t>Aberdeen 4/5/6</t>
  </si>
  <si>
    <t>Mini</t>
  </si>
  <si>
    <t>KX61GEY</t>
  </si>
  <si>
    <t>SV08FZN</t>
  </si>
  <si>
    <t>DS23SOU</t>
  </si>
  <si>
    <t>Corsa-Electric Hatchback</t>
  </si>
  <si>
    <t>Service 201/202/203</t>
  </si>
  <si>
    <t>Service X65</t>
  </si>
  <si>
    <t>Service 74/76/77/78/79</t>
  </si>
  <si>
    <t>.</t>
  </si>
  <si>
    <t>Buchan Xpress</t>
  </si>
  <si>
    <t>S61</t>
  </si>
  <si>
    <t>Service 81/82/83 (T)</t>
  </si>
  <si>
    <t>Service 301/303 (T)</t>
  </si>
  <si>
    <t>Service M96</t>
  </si>
  <si>
    <t>Service 10/10A/X10/Sch ME933L</t>
  </si>
  <si>
    <t>Service 33 A/C /Sch ME977A (133)</t>
  </si>
  <si>
    <t>Service 36/Sch ME981K (981)</t>
  </si>
  <si>
    <t>Service 32/Sch ME945B (131)</t>
  </si>
  <si>
    <t>Service 35/X35/SchME924B (24B)</t>
  </si>
  <si>
    <t>Shire Schools NP476A26/NS408K26</t>
  </si>
  <si>
    <t>CN09AAJ</t>
  </si>
  <si>
    <t>SV57BYP</t>
  </si>
  <si>
    <t>SH73ONZ</t>
  </si>
  <si>
    <t xml:space="preserve"> Octavia Hybrid 1.4 Tsi Iv Se</t>
  </si>
  <si>
    <t>E400 Open Top</t>
  </si>
  <si>
    <t>Double</t>
  </si>
  <si>
    <t>MX56FRO</t>
  </si>
  <si>
    <t>HO Reserve- Prep for Cup Final Parade</t>
  </si>
  <si>
    <t>Bluebird HO Reserve</t>
  </si>
  <si>
    <t>Stagecoach South West</t>
  </si>
  <si>
    <t>Stagecoach Merseyside &amp; South Lancashire</t>
  </si>
  <si>
    <t>Awaiting transfer to Stagecoach Merseyside &amp; South Lancashire</t>
  </si>
  <si>
    <t>Awaiting transfer to Stagecoach South West</t>
  </si>
  <si>
    <t>Period 11 23/24</t>
  </si>
  <si>
    <t>Stagecoach Bluebird Fleet Card Period 11</t>
  </si>
  <si>
    <t>MH73VUD</t>
  </si>
  <si>
    <t>Audi A3</t>
  </si>
  <si>
    <t>Lex</t>
  </si>
  <si>
    <t>Buchan Operations Manager</t>
  </si>
  <si>
    <t>Hyundai I40</t>
  </si>
  <si>
    <t>Audi</t>
  </si>
  <si>
    <t>A3</t>
  </si>
  <si>
    <t>DP23YJS</t>
  </si>
  <si>
    <t>Traffic Aberdeen</t>
  </si>
  <si>
    <t>Vauxhall Electric</t>
  </si>
  <si>
    <t>Toyota Yaris</t>
  </si>
  <si>
    <t>Reserve-LTR</t>
  </si>
  <si>
    <t>Traffic-Insch</t>
  </si>
  <si>
    <t>Traffic -Aberdeen</t>
  </si>
  <si>
    <t>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</si>
</sst>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24"/>
      <name val="Arial"/>
      <family val="2"/>
    </font>
    <font>
      <sz val="13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FF0000"/>
      <name val="Tahoma"/>
      <family val="2"/>
    </font>
    <font>
      <b/>
      <sz val="18"/>
      <name val="Arial"/>
      <family val="2"/>
    </font>
    <font>
      <sz val="12"/>
      <name val="Tahoma"/>
      <family val="2"/>
    </font>
    <font>
      <sz val="12"/>
      <color indexed="8"/>
      <name val="Arial"/>
      <family val="2"/>
    </font>
    <font>
      <sz val="13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4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2"/>
      <color rgb="FF7030A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53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9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2" fillId="0" borderId="5" xfId="0" applyFont="1" applyBorder="1"/>
    <xf numFmtId="1" fontId="19" fillId="2" borderId="2" xfId="0" applyNumberFormat="1" applyFont="1" applyFill="1" applyBorder="1" applyProtection="1">
      <protection locked="0"/>
    </xf>
    <xf numFmtId="1" fontId="19" fillId="2" borderId="3" xfId="0" applyNumberFormat="1" applyFont="1" applyFill="1" applyBorder="1" applyProtection="1">
      <protection locked="0"/>
    </xf>
    <xf numFmtId="1" fontId="19" fillId="2" borderId="6" xfId="0" applyNumberFormat="1" applyFont="1" applyFill="1" applyBorder="1" applyProtection="1">
      <protection locked="0"/>
    </xf>
    <xf numFmtId="1" fontId="19" fillId="2" borderId="7" xfId="0" applyNumberFormat="1" applyFont="1" applyFill="1" applyBorder="1" applyProtection="1">
      <protection locked="0"/>
    </xf>
    <xf numFmtId="1" fontId="20" fillId="0" borderId="8" xfId="0" applyNumberFormat="1" applyFont="1" applyBorder="1" applyAlignment="1" applyProtection="1">
      <alignment vertical="center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0" fillId="0" borderId="8" xfId="0" applyNumberFormat="1" applyFont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14" xfId="0" applyNumberFormat="1" applyFont="1" applyBorder="1" applyAlignment="1" applyProtection="1">
      <alignment horizontal="center" vertical="center"/>
      <protection locked="0"/>
    </xf>
    <xf numFmtId="1" fontId="20" fillId="0" borderId="3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15" xfId="0" applyNumberFormat="1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21" fillId="0" borderId="21" xfId="0" applyNumberFormat="1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1" fontId="20" fillId="0" borderId="6" xfId="0" applyNumberFormat="1" applyFont="1" applyBorder="1" applyAlignment="1" applyProtection="1">
      <alignment horizontal="center" vertical="center"/>
      <protection locked="0"/>
    </xf>
    <xf numFmtId="1" fontId="20" fillId="0" borderId="24" xfId="0" applyNumberFormat="1" applyFont="1" applyBorder="1" applyAlignment="1" applyProtection="1">
      <alignment horizontal="center" vertical="center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2" fillId="0" borderId="5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1" fontId="20" fillId="0" borderId="4" xfId="0" applyNumberFormat="1" applyFont="1" applyBorder="1" applyAlignment="1" applyProtection="1">
      <alignment vertical="center"/>
      <protection locked="0"/>
    </xf>
    <xf numFmtId="1" fontId="23" fillId="0" borderId="1" xfId="0" applyNumberFormat="1" applyFont="1" applyBorder="1" applyAlignment="1" applyProtection="1">
      <alignment horizontal="center" vertic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" fontId="23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1" fontId="8" fillId="0" borderId="23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" fontId="23" fillId="0" borderId="8" xfId="0" applyNumberFormat="1" applyFont="1" applyBorder="1" applyAlignment="1" applyProtection="1">
      <alignment vertical="center"/>
      <protection locked="0"/>
    </xf>
    <xf numFmtId="1" fontId="23" fillId="0" borderId="9" xfId="0" applyNumberFormat="1" applyFont="1" applyBorder="1" applyAlignment="1" applyProtection="1">
      <alignment horizontal="center" vertical="center"/>
      <protection locked="0"/>
    </xf>
    <xf numFmtId="1" fontId="23" fillId="0" borderId="20" xfId="0" applyNumberFormat="1" applyFont="1" applyBorder="1" applyAlignment="1" applyProtection="1">
      <alignment horizontal="center" vertical="center"/>
      <protection locked="0"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3" borderId="9" xfId="0" applyNumberFormat="1" applyFont="1" applyFill="1" applyBorder="1" applyAlignment="1" applyProtection="1">
      <alignment horizontal="center" vertical="center"/>
      <protection locked="0"/>
    </xf>
    <xf numFmtId="1" fontId="23" fillId="3" borderId="20" xfId="5" applyNumberFormat="1" applyFont="1" applyFill="1" applyBorder="1" applyAlignment="1" applyProtection="1">
      <alignment horizontal="center" vertical="center"/>
      <protection locked="0"/>
    </xf>
    <xf numFmtId="1" fontId="23" fillId="3" borderId="21" xfId="5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/>
    </xf>
    <xf numFmtId="1" fontId="9" fillId="0" borderId="15" xfId="0" applyNumberFormat="1" applyFont="1" applyBorder="1" applyAlignment="1" applyProtection="1">
      <alignment vertic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vertical="center"/>
      <protection locked="0"/>
    </xf>
    <xf numFmtId="1" fontId="20" fillId="4" borderId="12" xfId="0" applyNumberFormat="1" applyFont="1" applyFill="1" applyBorder="1" applyAlignment="1">
      <alignment horizontal="center" vertical="center"/>
    </xf>
    <xf numFmtId="1" fontId="20" fillId="4" borderId="29" xfId="0" applyNumberFormat="1" applyFont="1" applyFill="1" applyBorder="1" applyAlignment="1">
      <alignment horizontal="center" vertical="center"/>
    </xf>
    <xf numFmtId="1" fontId="20" fillId="4" borderId="30" xfId="0" applyNumberFormat="1" applyFont="1" applyFill="1" applyBorder="1" applyAlignment="1">
      <alignment horizontal="center" vertical="center"/>
    </xf>
    <xf numFmtId="1" fontId="20" fillId="4" borderId="31" xfId="0" applyNumberFormat="1" applyFont="1" applyFill="1" applyBorder="1" applyAlignment="1">
      <alignment horizontal="center" vertical="center"/>
    </xf>
    <xf numFmtId="1" fontId="20" fillId="4" borderId="13" xfId="0" applyNumberFormat="1" applyFont="1" applyFill="1" applyBorder="1" applyAlignment="1">
      <alignment horizontal="center" vertical="center"/>
    </xf>
    <xf numFmtId="1" fontId="20" fillId="4" borderId="32" xfId="0" applyNumberFormat="1" applyFont="1" applyFill="1" applyBorder="1" applyAlignment="1">
      <alignment horizontal="center" vertical="center"/>
    </xf>
    <xf numFmtId="1" fontId="23" fillId="0" borderId="5" xfId="0" applyNumberFormat="1" applyFont="1" applyBorder="1" applyAlignment="1" applyProtection="1">
      <alignment horizontal="center" vertical="center"/>
      <protection locked="0"/>
    </xf>
    <xf numFmtId="1" fontId="23" fillId="0" borderId="25" xfId="0" applyNumberFormat="1" applyFont="1" applyBorder="1" applyAlignment="1" applyProtection="1">
      <alignment horizontal="center" vertical="center"/>
      <protection locked="0"/>
    </xf>
    <xf numFmtId="1" fontId="23" fillId="0" borderId="26" xfId="0" applyNumberFormat="1" applyFont="1" applyBorder="1" applyAlignment="1" applyProtection="1">
      <alignment horizontal="center" vertical="center"/>
      <protection locked="0"/>
    </xf>
    <xf numFmtId="1" fontId="20" fillId="2" borderId="33" xfId="0" applyNumberFormat="1" applyFont="1" applyFill="1" applyBorder="1" applyAlignment="1">
      <alignment horizontal="center" vertical="center"/>
    </xf>
    <xf numFmtId="1" fontId="20" fillId="2" borderId="34" xfId="0" applyNumberFormat="1" applyFont="1" applyFill="1" applyBorder="1" applyAlignment="1">
      <alignment horizontal="center" vertical="center"/>
    </xf>
    <xf numFmtId="1" fontId="20" fillId="2" borderId="35" xfId="0" applyNumberFormat="1" applyFont="1" applyFill="1" applyBorder="1" applyAlignment="1">
      <alignment horizontal="center" vertical="center"/>
    </xf>
    <xf numFmtId="1" fontId="20" fillId="2" borderId="36" xfId="0" applyNumberFormat="1" applyFont="1" applyFill="1" applyBorder="1" applyAlignment="1">
      <alignment horizontal="center" vertical="center"/>
    </xf>
    <xf numFmtId="1" fontId="20" fillId="2" borderId="37" xfId="0" applyNumberFormat="1" applyFont="1" applyFill="1" applyBorder="1" applyAlignment="1">
      <alignment horizontal="center" vertical="center"/>
    </xf>
    <xf numFmtId="1" fontId="20" fillId="2" borderId="38" xfId="0" applyNumberFormat="1" applyFont="1" applyFill="1" applyBorder="1" applyAlignment="1">
      <alignment horizontal="center" vertical="center"/>
    </xf>
    <xf numFmtId="1" fontId="20" fillId="2" borderId="39" xfId="0" applyNumberFormat="1" applyFont="1" applyFill="1" applyBorder="1" applyAlignment="1">
      <alignment horizontal="center" vertical="center"/>
    </xf>
    <xf numFmtId="1" fontId="20" fillId="2" borderId="40" xfId="0" applyNumberFormat="1" applyFont="1" applyFill="1" applyBorder="1" applyAlignment="1">
      <alignment horizontal="center" vertical="center"/>
    </xf>
    <xf numFmtId="1" fontId="20" fillId="2" borderId="41" xfId="0" applyNumberFormat="1" applyFont="1" applyFill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20" fillId="2" borderId="42" xfId="0" applyNumberFormat="1" applyFont="1" applyFill="1" applyBorder="1" applyAlignment="1">
      <alignment horizontal="center" vertical="center"/>
    </xf>
    <xf numFmtId="164" fontId="20" fillId="2" borderId="43" xfId="4" applyNumberFormat="1" applyFont="1" applyFill="1" applyBorder="1" applyAlignment="1" applyProtection="1">
      <alignment horizontal="center" vertical="center"/>
    </xf>
    <xf numFmtId="9" fontId="20" fillId="2" borderId="44" xfId="4" applyFont="1" applyFill="1" applyBorder="1" applyAlignment="1" applyProtection="1">
      <alignment horizontal="center" vertical="center"/>
    </xf>
    <xf numFmtId="9" fontId="20" fillId="2" borderId="45" xfId="4" applyFont="1" applyFill="1" applyBorder="1" applyAlignment="1" applyProtection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1" fontId="20" fillId="2" borderId="46" xfId="0" applyNumberFormat="1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8" fillId="0" borderId="22" xfId="0" applyNumberFormat="1" applyFont="1" applyBorder="1" applyAlignment="1" applyProtection="1">
      <alignment horizontal="center"/>
      <protection locked="0"/>
    </xf>
    <xf numFmtId="1" fontId="23" fillId="5" borderId="20" xfId="5" applyNumberFormat="1" applyFont="1" applyFill="1" applyBorder="1" applyAlignment="1" applyProtection="1">
      <alignment horizontal="center" vertical="center"/>
      <protection locked="0"/>
    </xf>
    <xf numFmtId="1" fontId="23" fillId="0" borderId="20" xfId="5" applyNumberFormat="1" applyFont="1" applyBorder="1" applyAlignment="1" applyProtection="1">
      <alignment horizontal="center" vertical="center"/>
      <protection locked="0"/>
    </xf>
    <xf numFmtId="1" fontId="23" fillId="0" borderId="21" xfId="5" applyNumberFormat="1" applyFont="1" applyBorder="1" applyAlignment="1" applyProtection="1">
      <alignment horizontal="center" vertical="center"/>
      <protection locked="0"/>
    </xf>
    <xf numFmtId="1" fontId="20" fillId="2" borderId="47" xfId="0" applyNumberFormat="1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1" fontId="20" fillId="2" borderId="14" xfId="0" applyNumberFormat="1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/>
    </xf>
    <xf numFmtId="1" fontId="20" fillId="2" borderId="15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0" xfId="0" applyNumberFormat="1" applyFont="1" applyFill="1" applyBorder="1" applyAlignment="1">
      <alignment horizontal="center" vertical="center"/>
    </xf>
    <xf numFmtId="1" fontId="20" fillId="2" borderId="22" xfId="0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/>
    </xf>
    <xf numFmtId="9" fontId="20" fillId="2" borderId="43" xfId="4" applyFont="1" applyFill="1" applyBorder="1" applyAlignment="1" applyProtection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1" fontId="20" fillId="2" borderId="26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 applyProtection="1">
      <alignment horizontal="left" vertical="center"/>
      <protection locked="0"/>
    </xf>
    <xf numFmtId="0" fontId="20" fillId="6" borderId="2" xfId="4" applyNumberFormat="1" applyFont="1" applyFill="1" applyBorder="1" applyAlignment="1" applyProtection="1">
      <alignment horizontal="center" vertical="center"/>
    </xf>
    <xf numFmtId="0" fontId="20" fillId="6" borderId="16" xfId="4" applyNumberFormat="1" applyFont="1" applyFill="1" applyBorder="1" applyAlignment="1" applyProtection="1">
      <alignment horizontal="center" vertical="center"/>
    </xf>
    <xf numFmtId="1" fontId="20" fillId="6" borderId="16" xfId="4" applyNumberFormat="1" applyFont="1" applyFill="1" applyBorder="1" applyAlignment="1" applyProtection="1">
      <alignment horizontal="center" vertical="center"/>
    </xf>
    <xf numFmtId="1" fontId="20" fillId="6" borderId="17" xfId="4" applyNumberFormat="1" applyFont="1" applyFill="1" applyBorder="1" applyAlignment="1" applyProtection="1">
      <alignment horizontal="center" vertical="center"/>
    </xf>
    <xf numFmtId="1" fontId="20" fillId="6" borderId="22" xfId="0" applyNumberFormat="1" applyFont="1" applyFill="1" applyBorder="1" applyAlignment="1">
      <alignment horizontal="center" vertical="center"/>
    </xf>
    <xf numFmtId="1" fontId="20" fillId="6" borderId="15" xfId="0" applyNumberFormat="1" applyFont="1" applyFill="1" applyBorder="1" applyAlignment="1">
      <alignment horizontal="center" vertical="center"/>
    </xf>
    <xf numFmtId="1" fontId="20" fillId="6" borderId="20" xfId="0" applyNumberFormat="1" applyFont="1" applyFill="1" applyBorder="1" applyAlignment="1">
      <alignment horizontal="center" vertical="center"/>
    </xf>
    <xf numFmtId="1" fontId="20" fillId="6" borderId="16" xfId="0" applyNumberFormat="1" applyFont="1" applyFill="1" applyBorder="1" applyAlignment="1">
      <alignment horizontal="center" vertical="center"/>
    </xf>
    <xf numFmtId="1" fontId="20" fillId="6" borderId="2" xfId="0" applyNumberFormat="1" applyFont="1" applyFill="1" applyBorder="1" applyAlignment="1">
      <alignment horizontal="center" vertical="center"/>
    </xf>
    <xf numFmtId="1" fontId="20" fillId="6" borderId="21" xfId="0" applyNumberFormat="1" applyFont="1" applyFill="1" applyBorder="1" applyAlignment="1">
      <alignment horizontal="center" vertical="center"/>
    </xf>
    <xf numFmtId="1" fontId="20" fillId="6" borderId="23" xfId="0" applyNumberFormat="1" applyFont="1" applyFill="1" applyBorder="1" applyAlignment="1">
      <alignment horizontal="center" vertical="center"/>
    </xf>
    <xf numFmtId="1" fontId="20" fillId="6" borderId="14" xfId="0" applyNumberFormat="1" applyFont="1" applyFill="1" applyBorder="1" applyAlignment="1">
      <alignment horizontal="center" vertical="center"/>
    </xf>
    <xf numFmtId="1" fontId="20" fillId="6" borderId="17" xfId="0" applyNumberFormat="1" applyFont="1" applyFill="1" applyBorder="1" applyAlignment="1">
      <alignment horizontal="center" vertical="center"/>
    </xf>
    <xf numFmtId="1" fontId="20" fillId="6" borderId="36" xfId="0" applyNumberFormat="1" applyFont="1" applyFill="1" applyBorder="1" applyAlignment="1">
      <alignment horizontal="center" vertical="center"/>
    </xf>
    <xf numFmtId="1" fontId="20" fillId="6" borderId="40" xfId="4" applyNumberFormat="1" applyFont="1" applyFill="1" applyBorder="1" applyAlignment="1" applyProtection="1">
      <alignment horizontal="center" vertical="center"/>
    </xf>
    <xf numFmtId="1" fontId="20" fillId="6" borderId="38" xfId="4" applyNumberFormat="1" applyFont="1" applyFill="1" applyBorder="1" applyAlignment="1" applyProtection="1">
      <alignment horizontal="center" vertical="center"/>
    </xf>
    <xf numFmtId="1" fontId="20" fillId="6" borderId="0" xfId="0" applyNumberFormat="1" applyFont="1" applyFill="1" applyAlignment="1">
      <alignment horizontal="center" vertical="center"/>
    </xf>
    <xf numFmtId="0" fontId="20" fillId="6" borderId="40" xfId="4" applyNumberFormat="1" applyFont="1" applyFill="1" applyBorder="1" applyAlignment="1" applyProtection="1">
      <alignment horizontal="center" vertical="center"/>
    </xf>
    <xf numFmtId="1" fontId="20" fillId="6" borderId="38" xfId="0" applyNumberFormat="1" applyFont="1" applyFill="1" applyBorder="1" applyAlignment="1">
      <alignment horizontal="center" vertical="center"/>
    </xf>
    <xf numFmtId="1" fontId="20" fillId="6" borderId="39" xfId="0" applyNumberFormat="1" applyFont="1" applyFill="1" applyBorder="1" applyAlignment="1">
      <alignment horizontal="center" vertical="center"/>
    </xf>
    <xf numFmtId="1" fontId="20" fillId="6" borderId="40" xfId="0" applyNumberFormat="1" applyFont="1" applyFill="1" applyBorder="1" applyAlignment="1">
      <alignment horizontal="center" vertical="center"/>
    </xf>
    <xf numFmtId="1" fontId="20" fillId="6" borderId="41" xfId="0" applyNumberFormat="1" applyFont="1" applyFill="1" applyBorder="1" applyAlignment="1">
      <alignment horizontal="center" vertical="center"/>
    </xf>
    <xf numFmtId="1" fontId="20" fillId="6" borderId="11" xfId="0" applyNumberFormat="1" applyFont="1" applyFill="1" applyBorder="1" applyAlignment="1">
      <alignment horizontal="center" vertical="center"/>
    </xf>
    <xf numFmtId="164" fontId="20" fillId="6" borderId="6" xfId="4" applyNumberFormat="1" applyFont="1" applyFill="1" applyBorder="1" applyAlignment="1" applyProtection="1">
      <alignment horizontal="center" vertical="center"/>
    </xf>
    <xf numFmtId="164" fontId="20" fillId="6" borderId="25" xfId="4" applyNumberFormat="1" applyFont="1" applyFill="1" applyBorder="1" applyAlignment="1" applyProtection="1">
      <alignment horizontal="center" vertical="center"/>
    </xf>
    <xf numFmtId="9" fontId="20" fillId="6" borderId="25" xfId="4" applyFont="1" applyFill="1" applyBorder="1" applyAlignment="1" applyProtection="1">
      <alignment horizontal="center" vertical="center"/>
    </xf>
    <xf numFmtId="9" fontId="20" fillId="6" borderId="26" xfId="4" applyFont="1" applyFill="1" applyBorder="1" applyAlignment="1" applyProtection="1">
      <alignment horizontal="center" vertical="center"/>
    </xf>
    <xf numFmtId="1" fontId="20" fillId="6" borderId="27" xfId="0" applyNumberFormat="1" applyFont="1" applyFill="1" applyBorder="1" applyAlignment="1">
      <alignment horizontal="center" vertical="center"/>
    </xf>
    <xf numFmtId="1" fontId="20" fillId="6" borderId="24" xfId="0" applyNumberFormat="1" applyFont="1" applyFill="1" applyBorder="1" applyAlignment="1">
      <alignment horizontal="center" vertical="center"/>
    </xf>
    <xf numFmtId="1" fontId="20" fillId="6" borderId="25" xfId="0" applyNumberFormat="1" applyFont="1" applyFill="1" applyBorder="1" applyAlignment="1">
      <alignment horizontal="center" vertical="center"/>
    </xf>
    <xf numFmtId="1" fontId="20" fillId="6" borderId="6" xfId="0" applyNumberFormat="1" applyFont="1" applyFill="1" applyBorder="1" applyAlignment="1">
      <alignment horizontal="center" vertical="center"/>
    </xf>
    <xf numFmtId="1" fontId="20" fillId="6" borderId="26" xfId="0" applyNumberFormat="1" applyFont="1" applyFill="1" applyBorder="1" applyAlignment="1">
      <alignment horizontal="center" vertical="center"/>
    </xf>
    <xf numFmtId="1" fontId="20" fillId="6" borderId="28" xfId="0" applyNumberFormat="1" applyFont="1" applyFill="1" applyBorder="1" applyAlignment="1">
      <alignment horizontal="center" vertical="center"/>
    </xf>
    <xf numFmtId="1" fontId="24" fillId="0" borderId="23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vertical="center"/>
      <protection locked="0"/>
    </xf>
    <xf numFmtId="1" fontId="25" fillId="0" borderId="23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vertical="center"/>
      <protection locked="0"/>
    </xf>
    <xf numFmtId="1" fontId="8" fillId="0" borderId="23" xfId="0" applyNumberFormat="1" applyFont="1" applyBorder="1" applyAlignment="1" applyProtection="1">
      <alignment vertical="center"/>
      <protection locked="0"/>
    </xf>
    <xf numFmtId="1" fontId="9" fillId="0" borderId="23" xfId="0" applyNumberFormat="1" applyFont="1" applyBorder="1" applyAlignment="1" applyProtection="1">
      <alignment vertical="center"/>
      <protection locked="0"/>
    </xf>
    <xf numFmtId="1" fontId="20" fillId="4" borderId="30" xfId="4" applyNumberFormat="1" applyFont="1" applyFill="1" applyBorder="1" applyAlignment="1" applyProtection="1">
      <alignment horizontal="center" vertical="center"/>
    </xf>
    <xf numFmtId="1" fontId="20" fillId="4" borderId="32" xfId="4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Alignment="1" applyProtection="1">
      <alignment vertical="center"/>
      <protection locked="0"/>
    </xf>
    <xf numFmtId="1" fontId="20" fillId="6" borderId="33" xfId="0" applyNumberFormat="1" applyFont="1" applyFill="1" applyBorder="1" applyAlignment="1">
      <alignment horizontal="center" vertical="center"/>
    </xf>
    <xf numFmtId="1" fontId="20" fillId="6" borderId="46" xfId="0" applyNumberFormat="1" applyFont="1" applyFill="1" applyBorder="1" applyAlignment="1">
      <alignment horizontal="center" vertical="center"/>
    </xf>
    <xf numFmtId="1" fontId="20" fillId="6" borderId="35" xfId="0" applyNumberFormat="1" applyFont="1" applyFill="1" applyBorder="1" applyAlignment="1">
      <alignment horizontal="center" vertical="center"/>
    </xf>
    <xf numFmtId="1" fontId="20" fillId="6" borderId="18" xfId="0" applyNumberFormat="1" applyFont="1" applyFill="1" applyBorder="1" applyAlignment="1">
      <alignment horizontal="center" vertical="center"/>
    </xf>
    <xf numFmtId="1" fontId="20" fillId="6" borderId="19" xfId="0" applyNumberFormat="1" applyFont="1" applyFill="1" applyBorder="1" applyAlignment="1">
      <alignment horizontal="center" vertical="center"/>
    </xf>
    <xf numFmtId="1" fontId="20" fillId="6" borderId="48" xfId="0" applyNumberFormat="1" applyFont="1" applyFill="1" applyBorder="1" applyAlignment="1">
      <alignment horizontal="center" vertical="center"/>
    </xf>
    <xf numFmtId="1" fontId="20" fillId="6" borderId="42" xfId="0" applyNumberFormat="1" applyFont="1" applyFill="1" applyBorder="1" applyAlignment="1">
      <alignment horizontal="center" vertical="center"/>
    </xf>
    <xf numFmtId="164" fontId="20" fillId="6" borderId="43" xfId="4" applyNumberFormat="1" applyFont="1" applyFill="1" applyBorder="1" applyAlignment="1" applyProtection="1">
      <alignment horizontal="center" vertical="center"/>
    </xf>
    <xf numFmtId="9" fontId="20" fillId="6" borderId="44" xfId="4" applyFont="1" applyFill="1" applyBorder="1" applyAlignment="1" applyProtection="1">
      <alignment horizontal="center" vertical="center"/>
    </xf>
    <xf numFmtId="9" fontId="20" fillId="6" borderId="45" xfId="4" applyFont="1" applyFill="1" applyBorder="1" applyAlignment="1" applyProtection="1">
      <alignment horizontal="center" vertical="center"/>
    </xf>
    <xf numFmtId="1" fontId="9" fillId="0" borderId="0" xfId="0" applyNumberFormat="1" applyFont="1" applyAlignment="1" applyProtection="1">
      <alignment vertical="center"/>
      <protection locked="0"/>
    </xf>
    <xf numFmtId="1" fontId="20" fillId="2" borderId="0" xfId="0" applyNumberFormat="1" applyFont="1" applyFill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20" fillId="6" borderId="9" xfId="0" applyNumberFormat="1" applyFont="1" applyFill="1" applyBorder="1" applyAlignment="1">
      <alignment horizontal="center" vertical="center"/>
    </xf>
    <xf numFmtId="164" fontId="20" fillId="0" borderId="0" xfId="4" applyNumberFormat="1" applyFont="1" applyFill="1" applyBorder="1" applyAlignment="1" applyProtection="1">
      <alignment horizontal="center" vertical="center"/>
    </xf>
    <xf numFmtId="9" fontId="20" fillId="0" borderId="0" xfId="4" applyFont="1" applyFill="1" applyBorder="1" applyAlignment="1" applyProtection="1">
      <alignment horizontal="center" vertical="center"/>
    </xf>
    <xf numFmtId="1" fontId="20" fillId="0" borderId="0" xfId="4" applyNumberFormat="1" applyFont="1" applyFill="1" applyBorder="1" applyAlignment="1" applyProtection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left" vertical="center"/>
    </xf>
    <xf numFmtId="1" fontId="23" fillId="6" borderId="29" xfId="0" applyNumberFormat="1" applyFont="1" applyFill="1" applyBorder="1" applyAlignment="1" applyProtection="1">
      <alignment horizontal="center" vertical="center"/>
      <protection locked="0"/>
    </xf>
    <xf numFmtId="1" fontId="23" fillId="6" borderId="13" xfId="0" applyNumberFormat="1" applyFont="1" applyFill="1" applyBorder="1" applyAlignment="1" applyProtection="1">
      <alignment horizontal="center" vertical="center"/>
      <protection locked="0"/>
    </xf>
    <xf numFmtId="1" fontId="23" fillId="6" borderId="50" xfId="0" applyNumberFormat="1" applyFont="1" applyFill="1" applyBorder="1" applyAlignment="1" applyProtection="1">
      <alignment horizontal="center" vertical="center"/>
      <protection locked="0"/>
    </xf>
    <xf numFmtId="1" fontId="20" fillId="6" borderId="30" xfId="0" applyNumberFormat="1" applyFont="1" applyFill="1" applyBorder="1" applyAlignment="1">
      <alignment horizontal="center" vertical="center"/>
    </xf>
    <xf numFmtId="1" fontId="20" fillId="6" borderId="13" xfId="0" applyNumberFormat="1" applyFont="1" applyFill="1" applyBorder="1" applyAlignment="1">
      <alignment horizontal="center" vertical="center"/>
    </xf>
    <xf numFmtId="1" fontId="20" fillId="6" borderId="32" xfId="0" applyNumberFormat="1" applyFont="1" applyFill="1" applyBorder="1" applyAlignment="1">
      <alignment horizontal="center" vertical="center"/>
    </xf>
    <xf numFmtId="1" fontId="20" fillId="6" borderId="29" xfId="0" applyNumberFormat="1" applyFont="1" applyFill="1" applyBorder="1" applyAlignment="1">
      <alignment horizontal="center" vertical="center"/>
    </xf>
    <xf numFmtId="1" fontId="20" fillId="6" borderId="31" xfId="0" applyNumberFormat="1" applyFont="1" applyFill="1" applyBorder="1" applyAlignment="1">
      <alignment horizontal="center" vertical="center"/>
    </xf>
    <xf numFmtId="1" fontId="20" fillId="6" borderId="51" xfId="0" applyNumberFormat="1" applyFont="1" applyFill="1" applyBorder="1" applyAlignment="1">
      <alignment horizontal="center" vertical="center"/>
    </xf>
    <xf numFmtId="1" fontId="20" fillId="6" borderId="52" xfId="0" applyNumberFormat="1" applyFont="1" applyFill="1" applyBorder="1" applyAlignment="1">
      <alignment horizontal="center" vertical="center"/>
    </xf>
    <xf numFmtId="1" fontId="20" fillId="6" borderId="53" xfId="0" applyNumberFormat="1" applyFont="1" applyFill="1" applyBorder="1" applyAlignment="1">
      <alignment horizontal="center" vertical="center"/>
    </xf>
    <xf numFmtId="164" fontId="20" fillId="6" borderId="54" xfId="4" applyNumberFormat="1" applyFont="1" applyFill="1" applyBorder="1" applyAlignment="1" applyProtection="1">
      <alignment horizontal="center" vertical="center"/>
    </xf>
    <xf numFmtId="9" fontId="20" fillId="6" borderId="55" xfId="4" applyFont="1" applyFill="1" applyBorder="1" applyAlignment="1" applyProtection="1">
      <alignment horizontal="center" vertical="center"/>
    </xf>
    <xf numFmtId="0" fontId="26" fillId="0" borderId="2" xfId="0" applyFont="1" applyBorder="1"/>
    <xf numFmtId="1" fontId="23" fillId="0" borderId="2" xfId="0" applyNumberFormat="1" applyFont="1" applyBorder="1" applyAlignment="1" applyProtection="1">
      <alignment horizontal="center" vertical="center"/>
      <protection locked="0"/>
    </xf>
    <xf numFmtId="1" fontId="8" fillId="0" borderId="2" xfId="4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1" fontId="23" fillId="0" borderId="0" xfId="0" applyNumberFormat="1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vertical="center"/>
      <protection locked="0"/>
    </xf>
    <xf numFmtId="9" fontId="8" fillId="0" borderId="5" xfId="4" applyFont="1" applyBorder="1" applyAlignment="1" applyProtection="1">
      <alignment horizontal="center" vertical="center"/>
      <protection locked="0"/>
    </xf>
    <xf numFmtId="9" fontId="8" fillId="0" borderId="6" xfId="4" applyFont="1" applyBorder="1" applyAlignment="1" applyProtection="1">
      <alignment horizontal="center" vertical="center"/>
      <protection locked="0"/>
    </xf>
    <xf numFmtId="1" fontId="8" fillId="0" borderId="6" xfId="4" applyNumberFormat="1" applyFont="1" applyBorder="1" applyAlignment="1" applyProtection="1">
      <alignment horizontal="center" vertical="center"/>
      <protection locked="0"/>
    </xf>
    <xf numFmtId="1" fontId="27" fillId="0" borderId="6" xfId="0" applyNumberFormat="1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/>
    <xf numFmtId="0" fontId="28" fillId="0" borderId="6" xfId="0" applyFont="1" applyBorder="1"/>
    <xf numFmtId="0" fontId="24" fillId="0" borderId="11" xfId="0" applyFont="1" applyBorder="1"/>
    <xf numFmtId="0" fontId="28" fillId="0" borderId="14" xfId="0" applyFont="1" applyBorder="1"/>
    <xf numFmtId="0" fontId="28" fillId="0" borderId="15" xfId="0" applyFont="1" applyBorder="1"/>
    <xf numFmtId="0" fontId="28" fillId="0" borderId="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9" fillId="0" borderId="24" xfId="0" applyFont="1" applyBorder="1"/>
    <xf numFmtId="0" fontId="28" fillId="0" borderId="18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11" xfId="0" applyNumberFormat="1" applyFont="1" applyBorder="1"/>
    <xf numFmtId="2" fontId="28" fillId="0" borderId="4" xfId="0" applyNumberFormat="1" applyFont="1" applyBorder="1"/>
    <xf numFmtId="2" fontId="24" fillId="0" borderId="8" xfId="0" applyNumberFormat="1" applyFont="1" applyBorder="1" applyAlignment="1">
      <alignment horizontal="center"/>
    </xf>
    <xf numFmtId="2" fontId="28" fillId="0" borderId="0" xfId="0" applyNumberFormat="1" applyFont="1"/>
    <xf numFmtId="0" fontId="28" fillId="0" borderId="34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9" xfId="0" applyFont="1" applyBorder="1"/>
    <xf numFmtId="0" fontId="28" fillId="0" borderId="41" xfId="0" applyFont="1" applyBorder="1" applyAlignment="1">
      <alignment horizontal="center"/>
    </xf>
    <xf numFmtId="2" fontId="28" fillId="0" borderId="39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165" fontId="24" fillId="2" borderId="53" xfId="0" applyNumberFormat="1" applyFont="1" applyFill="1" applyBorder="1" applyAlignment="1">
      <alignment horizontal="center"/>
    </xf>
    <xf numFmtId="165" fontId="24" fillId="2" borderId="39" xfId="0" applyNumberFormat="1" applyFont="1" applyFill="1" applyBorder="1" applyAlignment="1">
      <alignment horizontal="center"/>
    </xf>
    <xf numFmtId="165" fontId="24" fillId="2" borderId="41" xfId="0" applyNumberFormat="1" applyFont="1" applyFill="1" applyBorder="1" applyAlignment="1">
      <alignment horizontal="center"/>
    </xf>
    <xf numFmtId="164" fontId="24" fillId="2" borderId="57" xfId="0" applyNumberFormat="1" applyFont="1" applyFill="1" applyBorder="1" applyAlignment="1">
      <alignment horizontal="center"/>
    </xf>
    <xf numFmtId="164" fontId="24" fillId="2" borderId="58" xfId="0" applyNumberFormat="1" applyFont="1" applyFill="1" applyBorder="1" applyAlignment="1">
      <alignment horizontal="center"/>
    </xf>
    <xf numFmtId="164" fontId="24" fillId="2" borderId="45" xfId="0" applyNumberFormat="1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65" fontId="24" fillId="2" borderId="36" xfId="0" applyNumberFormat="1" applyFont="1" applyFill="1" applyBorder="1" applyAlignment="1">
      <alignment horizontal="center"/>
    </xf>
    <xf numFmtId="164" fontId="24" fillId="2" borderId="42" xfId="0" applyNumberFormat="1" applyFont="1" applyFill="1" applyBorder="1" applyAlignment="1">
      <alignment horizontal="center"/>
    </xf>
    <xf numFmtId="0" fontId="28" fillId="0" borderId="33" xfId="0" applyFont="1" applyBorder="1"/>
    <xf numFmtId="0" fontId="24" fillId="0" borderId="36" xfId="0" applyFont="1" applyBorder="1"/>
    <xf numFmtId="0" fontId="28" fillId="0" borderId="36" xfId="0" applyFont="1" applyBorder="1"/>
    <xf numFmtId="0" fontId="24" fillId="2" borderId="36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2" fontId="28" fillId="0" borderId="33" xfId="0" applyNumberFormat="1" applyFont="1" applyBorder="1"/>
    <xf numFmtId="2" fontId="28" fillId="0" borderId="36" xfId="0" applyNumberFormat="1" applyFont="1" applyBorder="1"/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165" fontId="24" fillId="2" borderId="33" xfId="0" applyNumberFormat="1" applyFont="1" applyFill="1" applyBorder="1" applyAlignment="1">
      <alignment horizontal="center"/>
    </xf>
    <xf numFmtId="0" fontId="28" fillId="0" borderId="59" xfId="0" applyFont="1" applyBorder="1"/>
    <xf numFmtId="0" fontId="24" fillId="2" borderId="33" xfId="0" applyFont="1" applyFill="1" applyBorder="1" applyAlignment="1">
      <alignment horizontal="center"/>
    </xf>
    <xf numFmtId="165" fontId="24" fillId="2" borderId="34" xfId="0" applyNumberFormat="1" applyFont="1" applyFill="1" applyBorder="1" applyAlignment="1">
      <alignment horizontal="center"/>
    </xf>
    <xf numFmtId="165" fontId="24" fillId="2" borderId="56" xfId="0" applyNumberFormat="1" applyFont="1" applyFill="1" applyBorder="1" applyAlignment="1">
      <alignment horizontal="center"/>
    </xf>
    <xf numFmtId="165" fontId="24" fillId="2" borderId="47" xfId="0" applyNumberFormat="1" applyFont="1" applyFill="1" applyBorder="1" applyAlignment="1">
      <alignment horizontal="center"/>
    </xf>
    <xf numFmtId="0" fontId="28" fillId="0" borderId="34" xfId="0" applyFont="1" applyBorder="1"/>
    <xf numFmtId="2" fontId="28" fillId="0" borderId="56" xfId="0" applyNumberFormat="1" applyFont="1" applyBorder="1"/>
    <xf numFmtId="2" fontId="28" fillId="0" borderId="47" xfId="0" applyNumberFormat="1" applyFont="1" applyBorder="1"/>
    <xf numFmtId="0" fontId="24" fillId="0" borderId="53" xfId="0" applyFont="1" applyBorder="1" applyAlignment="1">
      <alignment horizontal="left"/>
    </xf>
    <xf numFmtId="2" fontId="28" fillId="0" borderId="39" xfId="0" applyNumberFormat="1" applyFont="1" applyBorder="1"/>
    <xf numFmtId="2" fontId="28" fillId="0" borderId="41" xfId="0" applyNumberFormat="1" applyFont="1" applyBorder="1"/>
    <xf numFmtId="0" fontId="28" fillId="0" borderId="53" xfId="0" applyFont="1" applyBorder="1"/>
    <xf numFmtId="0" fontId="28" fillId="0" borderId="57" xfId="0" applyFont="1" applyBorder="1"/>
    <xf numFmtId="2" fontId="28" fillId="0" borderId="56" xfId="0" applyNumberFormat="1" applyFont="1" applyBorder="1" applyAlignment="1">
      <alignment horizontal="center"/>
    </xf>
    <xf numFmtId="2" fontId="28" fillId="0" borderId="47" xfId="0" applyNumberFormat="1" applyFont="1" applyBorder="1" applyAlignment="1">
      <alignment horizontal="center"/>
    </xf>
    <xf numFmtId="2" fontId="24" fillId="2" borderId="34" xfId="0" applyNumberFormat="1" applyFont="1" applyFill="1" applyBorder="1" applyAlignment="1">
      <alignment horizontal="center"/>
    </xf>
    <xf numFmtId="2" fontId="24" fillId="2" borderId="56" xfId="0" applyNumberFormat="1" applyFont="1" applyFill="1" applyBorder="1" applyAlignment="1">
      <alignment horizontal="center"/>
    </xf>
    <xf numFmtId="2" fontId="24" fillId="2" borderId="47" xfId="0" applyNumberFormat="1" applyFont="1" applyFill="1" applyBorder="1" applyAlignment="1">
      <alignment horizontal="center"/>
    </xf>
    <xf numFmtId="2" fontId="24" fillId="2" borderId="53" xfId="0" applyNumberFormat="1" applyFont="1" applyFill="1" applyBorder="1" applyAlignment="1">
      <alignment horizontal="center"/>
    </xf>
    <xf numFmtId="2" fontId="24" fillId="2" borderId="39" xfId="0" applyNumberFormat="1" applyFont="1" applyFill="1" applyBorder="1" applyAlignment="1">
      <alignment horizontal="center"/>
    </xf>
    <xf numFmtId="2" fontId="24" fillId="2" borderId="41" xfId="0" applyNumberFormat="1" applyFont="1" applyFill="1" applyBorder="1" applyAlignment="1">
      <alignment horizontal="center"/>
    </xf>
    <xf numFmtId="2" fontId="24" fillId="2" borderId="63" xfId="0" applyNumberFormat="1" applyFont="1" applyFill="1" applyBorder="1" applyAlignment="1">
      <alignment horizontal="center"/>
    </xf>
    <xf numFmtId="2" fontId="24" fillId="2" borderId="64" xfId="0" applyNumberFormat="1" applyFont="1" applyFill="1" applyBorder="1" applyAlignment="1">
      <alignment horizontal="center"/>
    </xf>
    <xf numFmtId="164" fontId="24" fillId="2" borderId="65" xfId="0" applyNumberFormat="1" applyFont="1" applyFill="1" applyBorder="1" applyAlignment="1">
      <alignment horizontal="center"/>
    </xf>
    <xf numFmtId="0" fontId="24" fillId="0" borderId="53" xfId="0" applyFont="1" applyBorder="1"/>
    <xf numFmtId="165" fontId="28" fillId="0" borderId="39" xfId="0" applyNumberFormat="1" applyFont="1" applyBorder="1" applyAlignment="1">
      <alignment horizontal="center"/>
    </xf>
    <xf numFmtId="165" fontId="28" fillId="0" borderId="41" xfId="0" applyNumberFormat="1" applyFont="1" applyBorder="1" applyAlignment="1">
      <alignment horizontal="center"/>
    </xf>
    <xf numFmtId="2" fontId="28" fillId="0" borderId="63" xfId="0" applyNumberFormat="1" applyFont="1" applyBorder="1"/>
    <xf numFmtId="2" fontId="28" fillId="0" borderId="64" xfId="0" applyNumberFormat="1" applyFont="1" applyBorder="1"/>
    <xf numFmtId="165" fontId="28" fillId="0" borderId="64" xfId="0" applyNumberFormat="1" applyFont="1" applyBorder="1" applyAlignment="1">
      <alignment horizontal="center"/>
    </xf>
    <xf numFmtId="165" fontId="24" fillId="2" borderId="64" xfId="0" applyNumberFormat="1" applyFont="1" applyFill="1" applyBorder="1" applyAlignment="1">
      <alignment horizontal="center"/>
    </xf>
    <xf numFmtId="2" fontId="28" fillId="0" borderId="66" xfId="0" applyNumberFormat="1" applyFont="1" applyBorder="1"/>
    <xf numFmtId="2" fontId="28" fillId="0" borderId="61" xfId="0" applyNumberFormat="1" applyFont="1" applyBorder="1"/>
    <xf numFmtId="2" fontId="28" fillId="0" borderId="62" xfId="0" applyNumberFormat="1" applyFont="1" applyBorder="1"/>
    <xf numFmtId="165" fontId="24" fillId="2" borderId="6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8" fillId="0" borderId="15" xfId="0" applyNumberFormat="1" applyFont="1" applyBorder="1" applyAlignment="1" applyProtection="1">
      <alignment vertical="center"/>
      <protection locked="0"/>
    </xf>
    <xf numFmtId="0" fontId="29" fillId="0" borderId="24" xfId="0" applyFont="1" applyBorder="1" applyAlignment="1">
      <alignment horizontal="center"/>
    </xf>
    <xf numFmtId="0" fontId="8" fillId="0" borderId="0" xfId="1" applyFont="1" applyAlignment="1">
      <alignment horizontal="center"/>
    </xf>
    <xf numFmtId="1" fontId="8" fillId="0" borderId="14" xfId="0" applyNumberFormat="1" applyFont="1" applyBorder="1" applyAlignment="1" applyProtection="1">
      <alignment vertical="center"/>
      <protection locked="0"/>
    </xf>
    <xf numFmtId="1" fontId="2" fillId="0" borderId="18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0" fontId="8" fillId="0" borderId="15" xfId="1" applyFont="1" applyBorder="1" applyAlignment="1">
      <alignment horizontal="center"/>
    </xf>
    <xf numFmtId="1" fontId="8" fillId="0" borderId="18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0" fontId="9" fillId="0" borderId="0" xfId="0" applyFont="1"/>
    <xf numFmtId="0" fontId="32" fillId="0" borderId="0" xfId="0" applyFont="1"/>
    <xf numFmtId="0" fontId="33" fillId="0" borderId="0" xfId="0" applyFont="1"/>
    <xf numFmtId="0" fontId="31" fillId="0" borderId="0" xfId="0" applyFont="1"/>
    <xf numFmtId="1" fontId="9" fillId="0" borderId="20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0" fontId="8" fillId="0" borderId="23" xfId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28" fillId="0" borderId="58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1" fontId="2" fillId="0" borderId="16" xfId="0" applyNumberFormat="1" applyFont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vertical="center"/>
      <protection locked="0"/>
    </xf>
    <xf numFmtId="0" fontId="28" fillId="0" borderId="1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 applyProtection="1">
      <alignment vertical="center"/>
      <protection locked="0"/>
    </xf>
    <xf numFmtId="1" fontId="20" fillId="2" borderId="3" xfId="0" applyNumberFormat="1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20" fillId="6" borderId="10" xfId="0" applyNumberFormat="1" applyFont="1" applyFill="1" applyBorder="1" applyAlignment="1">
      <alignment horizontal="center" vertical="center"/>
    </xf>
    <xf numFmtId="1" fontId="20" fillId="6" borderId="7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vertical="center"/>
      <protection locked="0"/>
    </xf>
    <xf numFmtId="1" fontId="20" fillId="6" borderId="3" xfId="0" applyNumberFormat="1" applyFont="1" applyFill="1" applyBorder="1" applyAlignment="1">
      <alignment horizontal="center" vertical="center"/>
    </xf>
    <xf numFmtId="1" fontId="20" fillId="0" borderId="50" xfId="0" applyNumberFormat="1" applyFont="1" applyBorder="1" applyAlignment="1">
      <alignment horizontal="center" vertical="center"/>
    </xf>
    <xf numFmtId="165" fontId="24" fillId="2" borderId="35" xfId="0" applyNumberFormat="1" applyFont="1" applyFill="1" applyBorder="1" applyAlignment="1">
      <alignment horizontal="center"/>
    </xf>
    <xf numFmtId="165" fontId="24" fillId="2" borderId="38" xfId="0" applyNumberFormat="1" applyFont="1" applyFill="1" applyBorder="1" applyAlignment="1">
      <alignment horizontal="center"/>
    </xf>
    <xf numFmtId="164" fontId="24" fillId="2" borderId="44" xfId="0" applyNumberFormat="1" applyFont="1" applyFill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11" xfId="0" applyBorder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/>
    <xf numFmtId="0" fontId="9" fillId="0" borderId="10" xfId="0" applyFont="1" applyBorder="1"/>
    <xf numFmtId="0" fontId="13" fillId="0" borderId="8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9" fillId="0" borderId="9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9" xfId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6" fillId="0" borderId="0" xfId="0" applyFont="1"/>
    <xf numFmtId="1" fontId="23" fillId="5" borderId="9" xfId="0" applyNumberFormat="1" applyFont="1" applyFill="1" applyBorder="1" applyAlignment="1" applyProtection="1">
      <alignment horizontal="center" vertical="center"/>
      <protection locked="0"/>
    </xf>
    <xf numFmtId="1" fontId="23" fillId="5" borderId="20" xfId="0" applyNumberFormat="1" applyFont="1" applyFill="1" applyBorder="1" applyAlignment="1" applyProtection="1">
      <alignment horizontal="center" vertical="center"/>
      <protection locked="0"/>
    </xf>
    <xf numFmtId="1" fontId="23" fillId="5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Protection="1">
      <protection locked="0"/>
    </xf>
    <xf numFmtId="1" fontId="8" fillId="7" borderId="20" xfId="0" applyNumberFormat="1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1" fontId="23" fillId="5" borderId="21" xfId="5" applyNumberFormat="1" applyFont="1" applyFill="1" applyBorder="1" applyAlignment="1" applyProtection="1">
      <alignment horizontal="center" vertical="center"/>
      <protection locked="0"/>
    </xf>
    <xf numFmtId="1" fontId="20" fillId="6" borderId="37" xfId="0" applyNumberFormat="1" applyFont="1" applyFill="1" applyBorder="1" applyAlignment="1">
      <alignment horizontal="center" vertical="center"/>
    </xf>
    <xf numFmtId="0" fontId="9" fillId="0" borderId="36" xfId="0" applyFont="1" applyBorder="1"/>
    <xf numFmtId="2" fontId="28" fillId="0" borderId="53" xfId="0" applyNumberFormat="1" applyFont="1" applyBorder="1" applyAlignment="1">
      <alignment horizontal="center"/>
    </xf>
    <xf numFmtId="2" fontId="28" fillId="0" borderId="36" xfId="0" applyNumberFormat="1" applyFont="1" applyBorder="1" applyAlignment="1">
      <alignment horizontal="center"/>
    </xf>
    <xf numFmtId="2" fontId="28" fillId="0" borderId="59" xfId="0" applyNumberFormat="1" applyFont="1" applyBorder="1" applyAlignment="1">
      <alignment horizontal="center"/>
    </xf>
    <xf numFmtId="2" fontId="28" fillId="0" borderId="60" xfId="0" applyNumberFormat="1" applyFont="1" applyBorder="1" applyAlignment="1">
      <alignment horizontal="center"/>
    </xf>
    <xf numFmtId="2" fontId="28" fillId="0" borderId="61" xfId="0" applyNumberFormat="1" applyFont="1" applyBorder="1" applyAlignment="1">
      <alignment horizontal="center"/>
    </xf>
    <xf numFmtId="2" fontId="28" fillId="0" borderId="62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2" fontId="28" fillId="0" borderId="38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28" fillId="0" borderId="55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8" xfId="0" applyBorder="1"/>
    <xf numFmtId="0" fontId="0" fillId="0" borderId="2" xfId="0" applyBorder="1"/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2" fontId="28" fillId="0" borderId="6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" fontId="8" fillId="0" borderId="7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/>
      <protection locked="0"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1" fontId="20" fillId="6" borderId="5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3" xfId="0" applyBorder="1"/>
    <xf numFmtId="1" fontId="2" fillId="0" borderId="2" xfId="0" applyNumberFormat="1" applyFont="1" applyBorder="1" applyAlignment="1" applyProtection="1">
      <alignment vertical="center"/>
      <protection locked="0"/>
    </xf>
    <xf numFmtId="1" fontId="8" fillId="0" borderId="25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0" fillId="0" borderId="15" xfId="0" applyBorder="1"/>
    <xf numFmtId="0" fontId="11" fillId="8" borderId="9" xfId="0" applyFont="1" applyFill="1" applyBorder="1" applyAlignment="1">
      <alignment horizontal="center" vertical="center"/>
    </xf>
    <xf numFmtId="0" fontId="0" fillId="0" borderId="9" xfId="0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8" fillId="7" borderId="20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center" vertical="center"/>
    </xf>
    <xf numFmtId="0" fontId="39" fillId="0" borderId="10" xfId="0" applyFont="1" applyBorder="1"/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alignment horizontal="center"/>
      <protection locked="0"/>
    </xf>
    <xf numFmtId="0" fontId="17" fillId="0" borderId="10" xfId="2" applyFont="1" applyBorder="1" applyAlignment="1" applyProtection="1">
      <alignment horizontal="center"/>
      <protection locked="0"/>
    </xf>
    <xf numFmtId="1" fontId="20" fillId="6" borderId="20" xfId="0" applyNumberFormat="1" applyFont="1" applyFill="1" applyBorder="1" applyAlignment="1">
      <alignment horizontal="center" vertical="center"/>
    </xf>
    <xf numFmtId="1" fontId="20" fillId="6" borderId="0" xfId="0" applyNumberFormat="1" applyFont="1" applyFill="1" applyAlignment="1">
      <alignment horizontal="center" vertical="center"/>
    </xf>
    <xf numFmtId="1" fontId="23" fillId="0" borderId="6" xfId="0" applyNumberFormat="1" applyFont="1" applyBorder="1" applyAlignment="1" applyProtection="1">
      <alignment horizontal="left" vertical="center"/>
      <protection locked="0"/>
    </xf>
    <xf numFmtId="1" fontId="20" fillId="6" borderId="10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9" xfId="0" applyNumberFormat="1" applyFont="1" applyFill="1" applyBorder="1" applyAlignment="1">
      <alignment horizontal="center" vertical="center"/>
    </xf>
    <xf numFmtId="1" fontId="20" fillId="6" borderId="5" xfId="0" applyNumberFormat="1" applyFont="1" applyFill="1" applyBorder="1" applyAlignment="1">
      <alignment horizontal="center" vertical="center"/>
    </xf>
    <xf numFmtId="1" fontId="20" fillId="6" borderId="7" xfId="0" applyNumberFormat="1" applyFont="1" applyFill="1" applyBorder="1" applyAlignment="1">
      <alignment horizontal="center" vertical="center"/>
    </xf>
    <xf numFmtId="1" fontId="20" fillId="2" borderId="20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Alignment="1">
      <alignment horizontal="center" vertical="center"/>
    </xf>
    <xf numFmtId="1" fontId="20" fillId="6" borderId="15" xfId="0" applyNumberFormat="1" applyFont="1" applyFill="1" applyBorder="1" applyAlignment="1">
      <alignment horizontal="center" vertical="center"/>
    </xf>
    <xf numFmtId="1" fontId="20" fillId="6" borderId="21" xfId="0" applyNumberFormat="1" applyFont="1" applyFill="1" applyBorder="1" applyAlignment="1">
      <alignment horizontal="center" vertical="center"/>
    </xf>
    <xf numFmtId="1" fontId="20" fillId="2" borderId="10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8" fillId="0" borderId="7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" fontId="21" fillId="0" borderId="2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1" fontId="19" fillId="2" borderId="1" xfId="0" applyNumberFormat="1" applyFont="1" applyFill="1" applyBorder="1" applyAlignment="1" applyProtection="1">
      <alignment horizontal="center"/>
      <protection locked="0"/>
    </xf>
    <xf numFmtId="1" fontId="19" fillId="2" borderId="2" xfId="0" applyNumberFormat="1" applyFont="1" applyFill="1" applyBorder="1" applyAlignment="1" applyProtection="1">
      <alignment horizontal="center"/>
      <protection locked="0"/>
    </xf>
    <xf numFmtId="1" fontId="19" fillId="2" borderId="5" xfId="0" applyNumberFormat="1" applyFont="1" applyFill="1" applyBorder="1" applyAlignment="1" applyProtection="1">
      <alignment horizontal="center"/>
      <protection locked="0"/>
    </xf>
    <xf numFmtId="1" fontId="19" fillId="2" borderId="6" xfId="0" applyNumberFormat="1" applyFont="1" applyFill="1" applyBorder="1" applyAlignment="1" applyProtection="1">
      <alignment horizontal="center"/>
      <protection locked="0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0" fillId="0" borderId="6" xfId="0" applyNumberFormat="1" applyFont="1" applyBorder="1" applyAlignment="1" applyProtection="1">
      <alignment horizontal="center" vertical="center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3" xfId="0" applyNumberFormat="1" applyFont="1" applyBorder="1" applyAlignment="1" applyProtection="1">
      <alignment horizontal="center" vertical="center"/>
      <protection locked="0"/>
    </xf>
    <xf numFmtId="1" fontId="30" fillId="2" borderId="1" xfId="0" applyNumberFormat="1" applyFont="1" applyFill="1" applyBorder="1" applyAlignment="1">
      <alignment horizontal="center"/>
    </xf>
    <xf numFmtId="1" fontId="30" fillId="2" borderId="2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center"/>
    </xf>
    <xf numFmtId="1" fontId="30" fillId="2" borderId="5" xfId="0" applyNumberFormat="1" applyFont="1" applyFill="1" applyBorder="1" applyAlignment="1">
      <alignment horizontal="center"/>
    </xf>
    <xf numFmtId="1" fontId="30" fillId="2" borderId="6" xfId="0" applyNumberFormat="1" applyFont="1" applyFill="1" applyBorder="1" applyAlignment="1">
      <alignment horizontal="center"/>
    </xf>
    <xf numFmtId="1" fontId="30" fillId="2" borderId="7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6">
    <cellStyle name="Hyperlink" xfId="2" builtinId="8"/>
    <cellStyle name="Normal" xfId="0" builtinId="0"/>
    <cellStyle name="Normal 2" xfId="5" xr:uid="{00000000-0005-0000-0000-000002000000}"/>
    <cellStyle name="Normal 4" xfId="1" xr:uid="{00000000-0005-0000-0000-000003000000}"/>
    <cellStyle name="Normal 6" xfId="3" xr:uid="{00000000-0005-0000-0000-000004000000}"/>
    <cellStyle name="Percent" xfId="4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16</xdr:row>
      <xdr:rowOff>0</xdr:rowOff>
    </xdr:from>
    <xdr:to>
      <xdr:col>22</xdr:col>
      <xdr:colOff>571500</xdr:colOff>
      <xdr:row>40</xdr:row>
      <xdr:rowOff>19050</xdr:rowOff>
    </xdr:to>
    <xdr:pic>
      <xdr:nvPicPr>
        <xdr:cNvPr id="2" name="Picture 1" descr="SW7A4328 Retouch.jpg">
          <a:extLst>
            <a:ext uri="{FF2B5EF4-FFF2-40B4-BE49-F238E27FC236}">
              <a16:creationId xmlns:a16="http://schemas.microsoft.com/office/drawing/2014/main" id="{08D9E0A4-CB96-402B-9F92-0FD873A31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93550" y="3028950"/>
          <a:ext cx="5448300" cy="459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4"/>
  <sheetViews>
    <sheetView tabSelected="1" zoomScale="75" zoomScaleNormal="75" workbookViewId="0">
      <selection activeCell="C17" sqref="C17"/>
    </sheetView>
  </sheetViews>
  <sheetFormatPr defaultRowHeight="14.5" x14ac:dyDescent="0.35"/>
  <cols>
    <col min="1" max="1" width="10.453125" customWidth="1"/>
    <col min="2" max="2" width="14.7265625" bestFit="1" customWidth="1"/>
    <col min="3" max="3" width="39.26953125" bestFit="1" customWidth="1"/>
    <col min="4" max="4" width="41.453125" bestFit="1" customWidth="1"/>
    <col min="5" max="5" width="63.54296875" bestFit="1" customWidth="1"/>
    <col min="6" max="6" width="67.54296875" bestFit="1" customWidth="1"/>
    <col min="7" max="7" width="6.7265625" customWidth="1"/>
    <col min="8" max="8" width="10.453125" bestFit="1" customWidth="1"/>
    <col min="9" max="9" width="24.7265625" customWidth="1"/>
    <col min="10" max="10" width="11.26953125" bestFit="1" customWidth="1"/>
    <col min="11" max="11" width="33.81640625" bestFit="1" customWidth="1"/>
    <col min="12" max="12" width="47.1796875" bestFit="1" customWidth="1"/>
    <col min="13" max="13" width="15.54296875" bestFit="1" customWidth="1"/>
    <col min="14" max="14" width="4.453125" bestFit="1" customWidth="1"/>
  </cols>
  <sheetData>
    <row r="1" spans="1:23" s="3" customFormat="1" ht="13" thickBot="1" x14ac:dyDescent="0.3">
      <c r="A1" s="1"/>
      <c r="B1" s="2"/>
      <c r="C1" s="2"/>
      <c r="D1" s="2"/>
      <c r="E1" s="2"/>
      <c r="F1" s="2"/>
      <c r="G1" s="380"/>
    </row>
    <row r="2" spans="1:23" s="3" customFormat="1" ht="15" customHeight="1" x14ac:dyDescent="0.35">
      <c r="A2" s="477" t="s">
        <v>0</v>
      </c>
      <c r="B2" s="478"/>
      <c r="C2" s="478"/>
      <c r="D2" s="478"/>
      <c r="E2" s="478"/>
      <c r="F2" s="479"/>
      <c r="G2" s="4"/>
      <c r="H2" s="477" t="s">
        <v>1</v>
      </c>
      <c r="I2" s="478"/>
      <c r="J2" s="478"/>
      <c r="K2" s="478"/>
      <c r="L2" s="478"/>
      <c r="M2" s="479"/>
      <c r="N2" s="5"/>
      <c r="O2" s="6"/>
      <c r="P2" s="7"/>
      <c r="Q2" s="7"/>
      <c r="R2" s="7"/>
      <c r="S2" s="7"/>
      <c r="T2" s="7"/>
      <c r="U2" s="7"/>
      <c r="V2" s="7"/>
      <c r="W2" s="8"/>
    </row>
    <row r="3" spans="1:23" s="3" customFormat="1" ht="13.5" customHeight="1" thickBot="1" x14ac:dyDescent="0.4">
      <c r="A3" s="480"/>
      <c r="B3" s="481"/>
      <c r="C3" s="481"/>
      <c r="D3" s="481"/>
      <c r="E3" s="481"/>
      <c r="F3" s="482"/>
      <c r="G3" s="9"/>
      <c r="H3" s="480"/>
      <c r="I3" s="481"/>
      <c r="J3" s="481"/>
      <c r="K3" s="481"/>
      <c r="L3" s="481"/>
      <c r="M3" s="482"/>
      <c r="N3" s="10"/>
      <c r="O3" s="11"/>
      <c r="P3" s="1"/>
      <c r="Q3" s="1"/>
      <c r="W3" s="12"/>
    </row>
    <row r="4" spans="1:23" s="3" customFormat="1" ht="15.5" x14ac:dyDescent="0.35">
      <c r="C4"/>
      <c r="D4" s="2"/>
      <c r="E4" s="2"/>
      <c r="F4" s="13"/>
      <c r="G4" s="9"/>
      <c r="H4" s="14"/>
      <c r="M4" s="12"/>
      <c r="N4" s="15"/>
      <c r="O4" s="14"/>
      <c r="W4" s="12"/>
    </row>
    <row r="5" spans="1:23" s="3" customFormat="1" ht="15.5" x14ac:dyDescent="0.35">
      <c r="A5" s="381" t="s">
        <v>2</v>
      </c>
      <c r="B5" s="382" t="s">
        <v>3</v>
      </c>
      <c r="C5" s="382" t="s">
        <v>4</v>
      </c>
      <c r="D5" s="382" t="s">
        <v>5</v>
      </c>
      <c r="E5" s="382" t="s">
        <v>6</v>
      </c>
      <c r="F5" s="383" t="s">
        <v>7</v>
      </c>
      <c r="G5" s="9"/>
      <c r="H5" s="14"/>
      <c r="I5" s="384" t="s">
        <v>8</v>
      </c>
      <c r="J5" s="341"/>
      <c r="L5" s="384" t="s">
        <v>9</v>
      </c>
      <c r="M5" s="385"/>
      <c r="N5" s="15"/>
      <c r="O5" s="14"/>
      <c r="W5" s="12"/>
    </row>
    <row r="6" spans="1:23" s="3" customFormat="1" ht="15" customHeight="1" x14ac:dyDescent="0.35">
      <c r="G6" s="9"/>
      <c r="H6" s="14"/>
      <c r="I6" s="341" t="s">
        <v>10</v>
      </c>
      <c r="J6" s="341"/>
      <c r="L6" s="341" t="s">
        <v>11</v>
      </c>
      <c r="M6" s="385"/>
      <c r="N6" s="15"/>
      <c r="O6" s="14"/>
      <c r="W6" s="12"/>
    </row>
    <row r="7" spans="1:23" s="3" customFormat="1" ht="15" customHeight="1" x14ac:dyDescent="0.35">
      <c r="A7" s="25">
        <v>36035</v>
      </c>
      <c r="B7" s="389" t="s">
        <v>97</v>
      </c>
      <c r="C7" s="360" t="s">
        <v>104</v>
      </c>
      <c r="D7" s="359" t="s">
        <v>274</v>
      </c>
      <c r="E7" s="21" t="s">
        <v>275</v>
      </c>
      <c r="F7" s="456">
        <v>45327</v>
      </c>
      <c r="G7" s="9"/>
      <c r="H7" s="14"/>
      <c r="I7" s="341" t="s">
        <v>13</v>
      </c>
      <c r="J7" s="341"/>
      <c r="K7" s="341"/>
      <c r="L7" s="341" t="s">
        <v>14</v>
      </c>
      <c r="M7" s="385"/>
      <c r="N7" s="15"/>
      <c r="O7" s="14"/>
      <c r="W7" s="12"/>
    </row>
    <row r="8" spans="1:23" s="3" customFormat="1" ht="15" customHeight="1" x14ac:dyDescent="0.35">
      <c r="A8" s="25">
        <v>27533</v>
      </c>
      <c r="B8" s="389" t="s">
        <v>97</v>
      </c>
      <c r="C8" s="360" t="s">
        <v>79</v>
      </c>
      <c r="D8" s="359" t="s">
        <v>274</v>
      </c>
      <c r="E8" s="21" t="s">
        <v>275</v>
      </c>
      <c r="F8" s="427">
        <v>45330</v>
      </c>
      <c r="G8" s="9"/>
      <c r="H8" s="14"/>
      <c r="I8" s="384"/>
      <c r="J8" s="341"/>
      <c r="M8" s="385"/>
      <c r="N8" s="15"/>
      <c r="O8" s="483"/>
      <c r="P8" s="484"/>
      <c r="Q8" s="484"/>
      <c r="R8" s="484"/>
      <c r="S8" s="484"/>
      <c r="T8" s="484"/>
      <c r="U8" s="484"/>
      <c r="V8" s="484"/>
      <c r="W8" s="485"/>
    </row>
    <row r="9" spans="1:23" s="3" customFormat="1" ht="15" customHeight="1" x14ac:dyDescent="0.35">
      <c r="A9" s="25">
        <v>27799</v>
      </c>
      <c r="B9" s="389" t="s">
        <v>97</v>
      </c>
      <c r="C9" s="360" t="s">
        <v>79</v>
      </c>
      <c r="D9" s="359" t="s">
        <v>274</v>
      </c>
      <c r="E9" s="21" t="s">
        <v>275</v>
      </c>
      <c r="F9" s="456">
        <v>45337</v>
      </c>
      <c r="G9" s="386"/>
      <c r="H9" s="14"/>
      <c r="I9" s="384" t="s">
        <v>15</v>
      </c>
      <c r="J9" s="341"/>
      <c r="L9" s="384" t="s">
        <v>16</v>
      </c>
      <c r="M9" s="385"/>
      <c r="N9" s="15"/>
      <c r="O9" s="483" t="s">
        <v>17</v>
      </c>
      <c r="P9" s="484"/>
      <c r="Q9" s="484"/>
      <c r="R9" s="484"/>
      <c r="S9" s="484"/>
      <c r="T9" s="484"/>
      <c r="U9" s="484"/>
      <c r="V9" s="484"/>
      <c r="W9" s="485"/>
    </row>
    <row r="10" spans="1:23" s="3" customFormat="1" ht="15" customHeight="1" x14ac:dyDescent="0.35">
      <c r="A10" s="439">
        <v>22791</v>
      </c>
      <c r="B10" s="360" t="s">
        <v>75</v>
      </c>
      <c r="C10" s="360" t="s">
        <v>79</v>
      </c>
      <c r="D10" s="359" t="s">
        <v>274</v>
      </c>
      <c r="E10" s="21" t="s">
        <v>276</v>
      </c>
      <c r="F10" s="427">
        <v>45348</v>
      </c>
      <c r="G10" s="16"/>
      <c r="H10" s="14"/>
      <c r="I10" s="387" t="s">
        <v>19</v>
      </c>
      <c r="J10" s="341"/>
      <c r="K10" s="387"/>
      <c r="L10" s="341" t="s">
        <v>20</v>
      </c>
      <c r="M10" s="385"/>
      <c r="N10" s="15"/>
      <c r="O10" s="378"/>
      <c r="P10" s="388"/>
      <c r="Q10" s="388"/>
      <c r="R10" s="388"/>
      <c r="S10" s="388"/>
      <c r="T10" s="388"/>
      <c r="U10" s="388"/>
      <c r="V10" s="388"/>
      <c r="W10" s="379"/>
    </row>
    <row r="11" spans="1:23" s="3" customFormat="1" ht="15" customHeight="1" x14ac:dyDescent="0.35">
      <c r="A11" s="25">
        <v>93654</v>
      </c>
      <c r="B11" s="359" t="s">
        <v>64</v>
      </c>
      <c r="C11" s="359" t="s">
        <v>285</v>
      </c>
      <c r="D11" s="21" t="s">
        <v>284</v>
      </c>
      <c r="E11" s="21" t="s">
        <v>283</v>
      </c>
      <c r="F11" s="456">
        <v>45328</v>
      </c>
      <c r="G11" s="17"/>
      <c r="H11" s="14"/>
      <c r="I11" s="387" t="s">
        <v>23</v>
      </c>
      <c r="J11" s="341"/>
      <c r="L11" s="341" t="s">
        <v>24</v>
      </c>
      <c r="M11" s="385"/>
      <c r="N11" s="15"/>
      <c r="O11" s="468" t="s">
        <v>25</v>
      </c>
      <c r="P11" s="469"/>
      <c r="Q11" s="469"/>
      <c r="R11" s="469"/>
      <c r="S11" s="469"/>
      <c r="T11" s="469"/>
      <c r="U11" s="469"/>
      <c r="V11" s="469"/>
      <c r="W11" s="470"/>
    </row>
    <row r="12" spans="1:23" s="3" customFormat="1" ht="15" customHeight="1" x14ac:dyDescent="0.35">
      <c r="A12" s="439">
        <v>95768</v>
      </c>
      <c r="B12" s="360" t="s">
        <v>281</v>
      </c>
      <c r="C12" s="360" t="s">
        <v>282</v>
      </c>
      <c r="D12" s="359" t="s">
        <v>283</v>
      </c>
      <c r="E12" s="21" t="s">
        <v>284</v>
      </c>
      <c r="F12" s="456">
        <v>45328</v>
      </c>
      <c r="G12" s="17"/>
      <c r="H12" s="14"/>
      <c r="I12" s="384"/>
      <c r="J12" s="341"/>
      <c r="L12" s="384"/>
      <c r="M12" s="385"/>
      <c r="N12" s="15"/>
      <c r="O12" s="468" t="s">
        <v>26</v>
      </c>
      <c r="P12" s="469"/>
      <c r="Q12" s="469"/>
      <c r="R12" s="469"/>
      <c r="S12" s="469"/>
      <c r="T12" s="469"/>
      <c r="U12" s="469"/>
      <c r="V12" s="469"/>
      <c r="W12" s="470"/>
    </row>
    <row r="13" spans="1:23" s="3" customFormat="1" ht="15.5" x14ac:dyDescent="0.35">
      <c r="A13" s="439">
        <v>91797</v>
      </c>
      <c r="B13" s="360" t="s">
        <v>288</v>
      </c>
      <c r="C13" s="389" t="s">
        <v>290</v>
      </c>
      <c r="D13" s="359" t="s">
        <v>283</v>
      </c>
      <c r="E13" s="21" t="s">
        <v>289</v>
      </c>
      <c r="F13" s="464"/>
      <c r="G13" s="18"/>
      <c r="H13" s="14"/>
      <c r="I13" s="384" t="s">
        <v>28</v>
      </c>
      <c r="J13" s="341"/>
      <c r="K13" s="387"/>
      <c r="L13" s="384" t="s">
        <v>29</v>
      </c>
      <c r="M13" s="385"/>
      <c r="N13" s="15"/>
      <c r="O13" s="486" t="s">
        <v>30</v>
      </c>
      <c r="P13" s="487"/>
      <c r="Q13" s="487"/>
      <c r="R13" s="487"/>
      <c r="S13" s="487"/>
      <c r="T13" s="487"/>
      <c r="U13" s="487"/>
      <c r="V13" s="487"/>
      <c r="W13" s="488"/>
    </row>
    <row r="14" spans="1:23" s="3" customFormat="1" ht="15" customHeight="1" x14ac:dyDescent="0.35">
      <c r="A14" s="391">
        <v>92333</v>
      </c>
      <c r="B14" s="22" t="s">
        <v>81</v>
      </c>
      <c r="C14" s="21" t="s">
        <v>291</v>
      </c>
      <c r="D14" s="21" t="s">
        <v>293</v>
      </c>
      <c r="E14" s="21" t="s">
        <v>283</v>
      </c>
      <c r="F14" s="398"/>
      <c r="G14" s="18"/>
      <c r="H14" s="14"/>
      <c r="I14" s="387" t="s">
        <v>31</v>
      </c>
      <c r="J14" s="341"/>
      <c r="L14" s="341" t="s">
        <v>32</v>
      </c>
      <c r="M14" s="385"/>
      <c r="N14" s="15"/>
      <c r="O14" s="14"/>
      <c r="W14" s="12"/>
    </row>
    <row r="15" spans="1:23" s="3" customFormat="1" ht="15" customHeight="1" x14ac:dyDescent="0.35">
      <c r="A15" s="25">
        <v>92332</v>
      </c>
      <c r="B15" s="22" t="s">
        <v>55</v>
      </c>
      <c r="C15" s="21" t="s">
        <v>291</v>
      </c>
      <c r="D15" s="21" t="s">
        <v>294</v>
      </c>
      <c r="E15" s="21" t="s">
        <v>293</v>
      </c>
      <c r="F15" s="398"/>
      <c r="G15" s="18"/>
      <c r="H15" s="14"/>
      <c r="I15" s="387" t="s">
        <v>34</v>
      </c>
      <c r="J15" s="341"/>
      <c r="L15" s="341" t="s">
        <v>35</v>
      </c>
      <c r="M15" s="12"/>
      <c r="N15" s="15"/>
      <c r="O15" s="14"/>
      <c r="W15" s="12"/>
    </row>
    <row r="16" spans="1:23" s="3" customFormat="1" ht="15" customHeight="1" x14ac:dyDescent="0.35">
      <c r="A16" s="439">
        <v>54248</v>
      </c>
      <c r="B16" s="27" t="s">
        <v>21</v>
      </c>
      <c r="C16" s="27" t="s">
        <v>218</v>
      </c>
      <c r="D16" s="359" t="s">
        <v>292</v>
      </c>
      <c r="E16" s="21" t="s">
        <v>12</v>
      </c>
      <c r="F16" s="427">
        <v>45344</v>
      </c>
      <c r="G16" s="18"/>
      <c r="H16" s="14"/>
      <c r="I16" s="384"/>
      <c r="J16" s="341"/>
      <c r="K16" s="341"/>
      <c r="M16" s="385"/>
      <c r="N16" s="15"/>
      <c r="O16" s="19"/>
      <c r="P16" s="390"/>
      <c r="Q16" s="390"/>
      <c r="R16" s="390"/>
      <c r="S16" s="390"/>
      <c r="T16" s="390"/>
      <c r="U16" s="390"/>
      <c r="V16" s="390"/>
      <c r="W16" s="20"/>
    </row>
    <row r="17" spans="1:23" s="3" customFormat="1" ht="15" customHeight="1" x14ac:dyDescent="0.35">
      <c r="F17" s="12"/>
      <c r="G17" s="18"/>
      <c r="H17" s="14"/>
      <c r="I17" s="384" t="s">
        <v>37</v>
      </c>
      <c r="J17" s="341"/>
      <c r="L17" s="384" t="s">
        <v>38</v>
      </c>
      <c r="M17" s="385"/>
      <c r="N17" s="15"/>
      <c r="O17" s="465"/>
      <c r="P17" s="466"/>
      <c r="Q17" s="466"/>
      <c r="R17" s="466"/>
      <c r="S17" s="466"/>
      <c r="T17" s="466"/>
      <c r="U17" s="466"/>
      <c r="V17" s="466"/>
      <c r="W17" s="467"/>
    </row>
    <row r="18" spans="1:23" s="3" customFormat="1" ht="15" customHeight="1" x14ac:dyDescent="0.35">
      <c r="F18" s="12"/>
      <c r="G18" s="18"/>
      <c r="H18" s="14"/>
      <c r="I18" s="387" t="s">
        <v>39</v>
      </c>
      <c r="J18" s="341"/>
      <c r="L18" s="341" t="s">
        <v>40</v>
      </c>
      <c r="M18" s="385"/>
      <c r="N18" s="15"/>
      <c r="O18" s="465"/>
      <c r="P18" s="466"/>
      <c r="Q18" s="466"/>
      <c r="R18" s="466"/>
      <c r="S18" s="466"/>
      <c r="T18" s="466"/>
      <c r="U18" s="466"/>
      <c r="V18" s="466"/>
      <c r="W18" s="467"/>
    </row>
    <row r="19" spans="1:23" s="3" customFormat="1" ht="15" customHeight="1" x14ac:dyDescent="0.35">
      <c r="F19" s="12"/>
      <c r="G19" s="18"/>
      <c r="H19" s="14"/>
      <c r="I19" s="387" t="s">
        <v>41</v>
      </c>
      <c r="J19" s="341"/>
      <c r="K19" s="341"/>
      <c r="L19" s="341" t="s">
        <v>42</v>
      </c>
      <c r="M19" s="385"/>
      <c r="N19" s="15"/>
      <c r="O19" s="468"/>
      <c r="P19" s="469"/>
      <c r="Q19" s="469"/>
      <c r="R19" s="469"/>
      <c r="S19" s="469"/>
      <c r="T19" s="469"/>
      <c r="U19" s="469"/>
      <c r="V19" s="469"/>
      <c r="W19" s="470"/>
    </row>
    <row r="20" spans="1:23" s="3" customFormat="1" ht="15" customHeight="1" x14ac:dyDescent="0.35">
      <c r="A20" s="393"/>
      <c r="B20" s="460"/>
      <c r="C20" s="460"/>
      <c r="D20" s="430"/>
      <c r="E20" s="461"/>
      <c r="F20" s="427"/>
      <c r="G20" s="18"/>
      <c r="H20" s="14"/>
      <c r="I20" s="384"/>
      <c r="J20" s="341"/>
      <c r="M20" s="385"/>
      <c r="N20" s="15"/>
      <c r="O20" s="468"/>
      <c r="P20" s="469"/>
      <c r="Q20" s="469"/>
      <c r="R20" s="469"/>
      <c r="S20" s="469"/>
      <c r="T20" s="469"/>
      <c r="U20" s="469"/>
      <c r="V20" s="469"/>
      <c r="W20" s="470"/>
    </row>
    <row r="21" spans="1:23" s="3" customFormat="1" ht="15" customHeight="1" x14ac:dyDescent="0.35">
      <c r="F21" s="12"/>
      <c r="G21" s="18"/>
      <c r="H21" s="14"/>
      <c r="I21" s="384" t="s">
        <v>43</v>
      </c>
      <c r="J21" s="341"/>
      <c r="M21" s="385"/>
      <c r="N21" s="15"/>
      <c r="O21" s="409"/>
      <c r="P21" s="410"/>
      <c r="Q21" s="410"/>
      <c r="R21" s="410"/>
      <c r="S21" s="410"/>
      <c r="T21" s="410"/>
      <c r="U21" s="410"/>
      <c r="V21" s="410"/>
      <c r="W21" s="411"/>
    </row>
    <row r="22" spans="1:23" s="3" customFormat="1" ht="15" customHeight="1" x14ac:dyDescent="0.35">
      <c r="F22" s="12"/>
      <c r="G22" s="18"/>
      <c r="H22" s="14"/>
      <c r="I22" s="341" t="s">
        <v>44</v>
      </c>
      <c r="J22" s="341"/>
      <c r="K22" s="341"/>
      <c r="M22" s="385"/>
      <c r="N22" s="15"/>
      <c r="O22" s="409"/>
      <c r="P22" s="410"/>
      <c r="Q22" s="410"/>
      <c r="R22" s="410"/>
      <c r="S22" s="410"/>
      <c r="T22" s="410"/>
      <c r="U22" s="410"/>
      <c r="V22" s="410"/>
      <c r="W22" s="411"/>
    </row>
    <row r="23" spans="1:23" s="3" customFormat="1" ht="15" customHeight="1" thickBot="1" x14ac:dyDescent="0.4">
      <c r="F23" s="24"/>
      <c r="G23" s="18"/>
      <c r="H23" s="14"/>
      <c r="I23" s="341" t="s">
        <v>45</v>
      </c>
      <c r="J23" s="341"/>
      <c r="M23" s="385"/>
      <c r="N23" s="15"/>
      <c r="O23" s="409"/>
      <c r="P23" s="410"/>
      <c r="Q23" s="410"/>
      <c r="R23" s="410"/>
      <c r="S23" s="410"/>
      <c r="T23" s="410"/>
      <c r="U23" s="410"/>
      <c r="V23" s="410"/>
      <c r="W23" s="411"/>
    </row>
    <row r="24" spans="1:23" s="3" customFormat="1" ht="15" customHeight="1" x14ac:dyDescent="0.35">
      <c r="A24" s="477" t="s">
        <v>60</v>
      </c>
      <c r="B24" s="478"/>
      <c r="C24" s="478"/>
      <c r="D24" s="478"/>
      <c r="E24" s="478"/>
      <c r="F24" s="479"/>
      <c r="G24" s="18"/>
      <c r="H24" s="14"/>
      <c r="I24" s="341"/>
      <c r="J24" s="341"/>
      <c r="M24" s="385"/>
      <c r="N24" s="15"/>
      <c r="O24" s="409"/>
      <c r="P24" s="410"/>
      <c r="Q24" s="410"/>
      <c r="R24" s="410"/>
      <c r="S24" s="410"/>
      <c r="T24" s="410"/>
      <c r="U24" s="410"/>
      <c r="V24" s="410"/>
      <c r="W24" s="411"/>
    </row>
    <row r="25" spans="1:23" s="3" customFormat="1" ht="15" customHeight="1" thickBot="1" x14ac:dyDescent="0.4">
      <c r="A25" s="480"/>
      <c r="B25" s="481"/>
      <c r="C25" s="481"/>
      <c r="D25" s="481"/>
      <c r="E25" s="481"/>
      <c r="F25" s="482"/>
      <c r="G25" s="18"/>
      <c r="H25" s="14"/>
      <c r="I25" s="341"/>
      <c r="J25" s="341"/>
      <c r="M25" s="385"/>
      <c r="N25" s="15"/>
      <c r="O25" s="409"/>
      <c r="P25" s="410"/>
      <c r="Q25" s="410"/>
      <c r="R25" s="410"/>
      <c r="S25" s="410"/>
      <c r="T25" s="410"/>
      <c r="U25" s="410"/>
      <c r="V25" s="410"/>
      <c r="W25" s="411"/>
    </row>
    <row r="26" spans="1:23" s="3" customFormat="1" ht="15" customHeight="1" x14ac:dyDescent="0.35">
      <c r="A26" s="25"/>
      <c r="B26" s="389"/>
      <c r="C26" s="359"/>
      <c r="D26" s="359"/>
      <c r="E26" s="359"/>
      <c r="F26" s="392"/>
      <c r="H26" s="477" t="s">
        <v>46</v>
      </c>
      <c r="I26" s="478"/>
      <c r="J26" s="478"/>
      <c r="K26" s="478"/>
      <c r="L26" s="478"/>
      <c r="M26" s="479"/>
      <c r="N26" s="15"/>
      <c r="O26" s="409"/>
      <c r="P26" s="410"/>
      <c r="Q26" s="410"/>
      <c r="R26" s="410"/>
      <c r="S26" s="410"/>
      <c r="T26" s="410"/>
      <c r="U26" s="410"/>
      <c r="V26" s="410"/>
      <c r="W26" s="411"/>
    </row>
    <row r="27" spans="1:23" s="3" customFormat="1" ht="15" customHeight="1" thickBot="1" x14ac:dyDescent="0.4">
      <c r="A27" s="381" t="s">
        <v>2</v>
      </c>
      <c r="B27" s="382" t="s">
        <v>47</v>
      </c>
      <c r="C27" s="382" t="s">
        <v>3</v>
      </c>
      <c r="D27" s="382" t="s">
        <v>4</v>
      </c>
      <c r="E27" s="382" t="s">
        <v>63</v>
      </c>
      <c r="F27" s="383" t="s">
        <v>49</v>
      </c>
      <c r="H27" s="480"/>
      <c r="I27" s="481"/>
      <c r="J27" s="481"/>
      <c r="K27" s="481"/>
      <c r="L27" s="481"/>
      <c r="M27" s="482"/>
      <c r="N27" s="15"/>
      <c r="O27" s="409"/>
      <c r="P27" s="410"/>
      <c r="Q27" s="410"/>
      <c r="R27" s="410"/>
      <c r="S27" s="410"/>
      <c r="T27" s="410"/>
      <c r="U27" s="410"/>
      <c r="V27" s="410"/>
      <c r="W27" s="411"/>
    </row>
    <row r="28" spans="1:23" s="3" customFormat="1" ht="15" customHeight="1" x14ac:dyDescent="0.3">
      <c r="A28" s="393"/>
      <c r="B28" s="360"/>
      <c r="C28" s="389"/>
      <c r="D28" s="360"/>
      <c r="E28" s="360"/>
      <c r="F28" s="26"/>
      <c r="H28" s="14"/>
      <c r="M28" s="12"/>
      <c r="N28" s="15"/>
      <c r="O28" s="14"/>
      <c r="W28" s="12"/>
    </row>
    <row r="29" spans="1:23" s="3" customFormat="1" ht="15" customHeight="1" x14ac:dyDescent="0.25">
      <c r="A29" s="439">
        <v>19046</v>
      </c>
      <c r="B29" s="360" t="s">
        <v>272</v>
      </c>
      <c r="C29" s="360" t="s">
        <v>97</v>
      </c>
      <c r="D29" s="360" t="s">
        <v>270</v>
      </c>
      <c r="E29" s="360" t="s">
        <v>271</v>
      </c>
      <c r="F29" s="427" t="s">
        <v>273</v>
      </c>
      <c r="H29" s="381" t="s">
        <v>2</v>
      </c>
      <c r="I29" s="382" t="s">
        <v>47</v>
      </c>
      <c r="J29" s="382" t="s">
        <v>3</v>
      </c>
      <c r="K29" s="382" t="s">
        <v>4</v>
      </c>
      <c r="L29" s="382" t="s">
        <v>48</v>
      </c>
      <c r="M29" s="383" t="s">
        <v>49</v>
      </c>
      <c r="N29" s="15"/>
      <c r="O29" s="14"/>
      <c r="W29" s="12"/>
    </row>
    <row r="30" spans="1:23" s="3" customFormat="1" ht="15" customHeight="1" x14ac:dyDescent="0.25">
      <c r="A30" s="458">
        <v>22781</v>
      </c>
      <c r="B30" s="360" t="s">
        <v>266</v>
      </c>
      <c r="C30" s="360" t="s">
        <v>75</v>
      </c>
      <c r="D30" s="360" t="s">
        <v>79</v>
      </c>
      <c r="E30" s="360" t="s">
        <v>196</v>
      </c>
      <c r="F30" s="17" t="s">
        <v>277</v>
      </c>
      <c r="H30" s="394"/>
      <c r="N30" s="15"/>
      <c r="O30" s="14"/>
      <c r="W30" s="12"/>
    </row>
    <row r="31" spans="1:23" s="3" customFormat="1" ht="15" customHeight="1" x14ac:dyDescent="0.35">
      <c r="A31" s="439">
        <v>27534</v>
      </c>
      <c r="B31" s="360" t="s">
        <v>267</v>
      </c>
      <c r="C31" s="389" t="s">
        <v>97</v>
      </c>
      <c r="D31" s="360" t="s">
        <v>79</v>
      </c>
      <c r="E31" s="360" t="s">
        <v>196</v>
      </c>
      <c r="F31" s="17" t="s">
        <v>278</v>
      </c>
      <c r="H31" s="394">
        <v>90684</v>
      </c>
      <c r="I31" s="396" t="s">
        <v>188</v>
      </c>
      <c r="J31" s="359" t="s">
        <v>190</v>
      </c>
      <c r="K31" s="21" t="s">
        <v>189</v>
      </c>
      <c r="L31" s="359" t="s">
        <v>191</v>
      </c>
      <c r="M31" s="331" t="s">
        <v>50</v>
      </c>
      <c r="N31" s="15"/>
      <c r="O31" s="14"/>
      <c r="W31" s="12"/>
    </row>
    <row r="32" spans="1:23" s="3" customFormat="1" ht="15" customHeight="1" x14ac:dyDescent="0.35">
      <c r="A32" s="463">
        <v>53643</v>
      </c>
      <c r="B32" s="21" t="s">
        <v>247</v>
      </c>
      <c r="C32" s="27" t="s">
        <v>21</v>
      </c>
      <c r="D32" s="27" t="s">
        <v>36</v>
      </c>
      <c r="E32" s="360" t="s">
        <v>69</v>
      </c>
      <c r="F32" s="427" t="s">
        <v>239</v>
      </c>
      <c r="H32" s="391">
        <v>90687</v>
      </c>
      <c r="I32" s="21" t="s">
        <v>187</v>
      </c>
      <c r="J32" s="21" t="s">
        <v>33</v>
      </c>
      <c r="K32" s="21" t="s">
        <v>61</v>
      </c>
      <c r="L32" s="21" t="s">
        <v>62</v>
      </c>
      <c r="M32" s="17" t="s">
        <v>68</v>
      </c>
      <c r="N32" s="15"/>
      <c r="O32" s="14"/>
      <c r="W32" s="12"/>
    </row>
    <row r="33" spans="1:23" s="3" customFormat="1" ht="15" customHeight="1" x14ac:dyDescent="0.35">
      <c r="F33" s="12"/>
      <c r="H33" s="25">
        <v>91794</v>
      </c>
      <c r="I33" s="389" t="s">
        <v>249</v>
      </c>
      <c r="J33" s="21" t="s">
        <v>52</v>
      </c>
      <c r="K33" s="21" t="s">
        <v>250</v>
      </c>
      <c r="L33" s="395" t="s">
        <v>53</v>
      </c>
      <c r="M33" s="17" t="s">
        <v>22</v>
      </c>
      <c r="N33" s="15"/>
      <c r="O33" s="14"/>
      <c r="W33" s="12"/>
    </row>
    <row r="34" spans="1:23" s="3" customFormat="1" ht="15" customHeight="1" x14ac:dyDescent="0.35">
      <c r="A34" s="27"/>
      <c r="B34" s="359"/>
      <c r="C34" s="27"/>
      <c r="D34" s="27"/>
      <c r="E34" s="360"/>
      <c r="F34" s="331"/>
      <c r="H34" s="439">
        <v>91797</v>
      </c>
      <c r="I34" s="360" t="s">
        <v>288</v>
      </c>
      <c r="J34" s="389" t="s">
        <v>241</v>
      </c>
      <c r="K34" s="21" t="s">
        <v>295</v>
      </c>
      <c r="L34" s="395" t="s">
        <v>58</v>
      </c>
      <c r="M34" s="398" t="s">
        <v>50</v>
      </c>
      <c r="N34" s="15"/>
      <c r="O34" s="14"/>
      <c r="W34" s="12"/>
    </row>
    <row r="35" spans="1:23" s="3" customFormat="1" ht="15" customHeight="1" x14ac:dyDescent="0.35">
      <c r="F35" s="12"/>
      <c r="H35" s="25">
        <v>92699</v>
      </c>
      <c r="I35" s="22" t="s">
        <v>268</v>
      </c>
      <c r="J35" s="395" t="s">
        <v>59</v>
      </c>
      <c r="K35" s="360" t="s">
        <v>269</v>
      </c>
      <c r="L35" s="360" t="s">
        <v>197</v>
      </c>
      <c r="M35" s="398" t="s">
        <v>51</v>
      </c>
      <c r="N35" s="15"/>
      <c r="O35" s="14"/>
      <c r="W35" s="12"/>
    </row>
    <row r="36" spans="1:23" s="3" customFormat="1" ht="15" customHeight="1" x14ac:dyDescent="0.25">
      <c r="D36" s="360"/>
      <c r="E36" s="360"/>
      <c r="F36" s="17"/>
      <c r="H36" s="397">
        <v>92879</v>
      </c>
      <c r="I36" s="395" t="s">
        <v>237</v>
      </c>
      <c r="J36" s="395" t="s">
        <v>33</v>
      </c>
      <c r="K36" s="395" t="s">
        <v>67</v>
      </c>
      <c r="L36" s="395" t="s">
        <v>62</v>
      </c>
      <c r="M36" s="398" t="s">
        <v>51</v>
      </c>
      <c r="N36" s="15"/>
      <c r="O36" s="14"/>
      <c r="W36" s="12"/>
    </row>
    <row r="37" spans="1:23" s="3" customFormat="1" ht="15" customHeight="1" x14ac:dyDescent="0.3">
      <c r="F37" s="12"/>
      <c r="H37" s="399">
        <v>92886</v>
      </c>
      <c r="I37" s="389" t="s">
        <v>184</v>
      </c>
      <c r="J37" s="395" t="s">
        <v>33</v>
      </c>
      <c r="K37" s="395" t="s">
        <v>61</v>
      </c>
      <c r="L37" s="395" t="s">
        <v>62</v>
      </c>
      <c r="M37" s="398" t="s">
        <v>51</v>
      </c>
      <c r="N37" s="15"/>
      <c r="O37" s="14"/>
      <c r="W37" s="12"/>
    </row>
    <row r="38" spans="1:23" s="3" customFormat="1" ht="15" customHeight="1" x14ac:dyDescent="0.35">
      <c r="A38" s="359"/>
      <c r="B38" s="359"/>
      <c r="C38" s="389"/>
      <c r="D38" s="360"/>
      <c r="E38" s="360"/>
      <c r="F38" s="427"/>
      <c r="H38" s="391">
        <v>92889</v>
      </c>
      <c r="I38" s="21" t="s">
        <v>183</v>
      </c>
      <c r="J38" s="395" t="s">
        <v>33</v>
      </c>
      <c r="K38" s="395" t="s">
        <v>61</v>
      </c>
      <c r="L38" s="395" t="s">
        <v>62</v>
      </c>
      <c r="M38" s="398" t="s">
        <v>12</v>
      </c>
      <c r="N38" s="15"/>
      <c r="O38" s="14"/>
      <c r="W38" s="12"/>
    </row>
    <row r="39" spans="1:23" s="3" customFormat="1" ht="15" customHeight="1" x14ac:dyDescent="0.35">
      <c r="F39" s="12"/>
      <c r="G39" s="331"/>
      <c r="H39" s="399">
        <v>92891</v>
      </c>
      <c r="I39" s="21" t="s">
        <v>182</v>
      </c>
      <c r="J39" s="21" t="s">
        <v>33</v>
      </c>
      <c r="K39" s="21" t="s">
        <v>61</v>
      </c>
      <c r="L39" s="21" t="s">
        <v>62</v>
      </c>
      <c r="M39" s="17" t="s">
        <v>22</v>
      </c>
      <c r="N39" s="15"/>
      <c r="O39" s="14"/>
      <c r="W39" s="12"/>
    </row>
    <row r="40" spans="1:23" s="3" customFormat="1" ht="15" customHeight="1" x14ac:dyDescent="0.25">
      <c r="F40" s="12"/>
      <c r="H40" s="397">
        <v>92933</v>
      </c>
      <c r="I40" s="395" t="s">
        <v>180</v>
      </c>
      <c r="J40" s="395" t="s">
        <v>33</v>
      </c>
      <c r="K40" s="395" t="s">
        <v>67</v>
      </c>
      <c r="L40" s="395" t="s">
        <v>62</v>
      </c>
      <c r="M40" s="398" t="s">
        <v>18</v>
      </c>
      <c r="N40" s="15"/>
      <c r="O40" s="14"/>
      <c r="W40" s="12"/>
    </row>
    <row r="41" spans="1:23" s="3" customFormat="1" ht="15" customHeight="1" x14ac:dyDescent="0.25">
      <c r="F41" s="12"/>
      <c r="H41" s="397">
        <v>93771</v>
      </c>
      <c r="I41" s="21" t="s">
        <v>211</v>
      </c>
      <c r="J41" s="21" t="s">
        <v>193</v>
      </c>
      <c r="K41" s="21" t="s">
        <v>212</v>
      </c>
      <c r="L41" s="21" t="s">
        <v>54</v>
      </c>
      <c r="M41" s="17" t="s">
        <v>51</v>
      </c>
      <c r="N41" s="15"/>
      <c r="O41" s="14"/>
      <c r="W41" s="12"/>
    </row>
    <row r="42" spans="1:23" s="3" customFormat="1" ht="15" customHeight="1" thickBot="1" x14ac:dyDescent="0.4">
      <c r="F42" s="12"/>
      <c r="G42" s="359"/>
      <c r="H42" s="397">
        <v>93772</v>
      </c>
      <c r="I42" s="21" t="s">
        <v>70</v>
      </c>
      <c r="J42" s="21" t="s">
        <v>193</v>
      </c>
      <c r="K42" s="21" t="s">
        <v>194</v>
      </c>
      <c r="L42" s="21" t="s">
        <v>71</v>
      </c>
      <c r="M42" s="17" t="s">
        <v>50</v>
      </c>
      <c r="N42" s="15"/>
      <c r="O42" s="14"/>
      <c r="W42" s="12"/>
    </row>
    <row r="43" spans="1:23" s="3" customFormat="1" ht="15" customHeight="1" x14ac:dyDescent="0.35">
      <c r="A43" s="477" t="s">
        <v>76</v>
      </c>
      <c r="B43" s="478"/>
      <c r="C43" s="478"/>
      <c r="D43" s="478"/>
      <c r="E43" s="478"/>
      <c r="F43" s="479"/>
      <c r="H43" s="25">
        <v>95768</v>
      </c>
      <c r="I43" s="360" t="s">
        <v>281</v>
      </c>
      <c r="J43" s="359" t="s">
        <v>286</v>
      </c>
      <c r="K43" s="359" t="s">
        <v>287</v>
      </c>
      <c r="L43" s="21" t="s">
        <v>54</v>
      </c>
      <c r="M43" s="398" t="s">
        <v>12</v>
      </c>
      <c r="N43" s="15"/>
      <c r="O43" s="14"/>
      <c r="W43" s="12"/>
    </row>
    <row r="44" spans="1:23" s="3" customFormat="1" ht="15" customHeight="1" thickBot="1" x14ac:dyDescent="0.4">
      <c r="A44" s="480"/>
      <c r="B44" s="481"/>
      <c r="C44" s="481"/>
      <c r="D44" s="481"/>
      <c r="E44" s="481"/>
      <c r="F44" s="482"/>
      <c r="G44" s="331"/>
      <c r="N44" s="15"/>
      <c r="O44" s="14"/>
      <c r="W44" s="12"/>
    </row>
    <row r="45" spans="1:23" s="3" customFormat="1" ht="15" customHeight="1" x14ac:dyDescent="0.6">
      <c r="A45" s="400"/>
      <c r="B45" s="401"/>
      <c r="C45" s="401"/>
      <c r="D45" s="401"/>
      <c r="E45" s="401"/>
      <c r="F45" s="402"/>
      <c r="H45" s="477" t="s">
        <v>73</v>
      </c>
      <c r="I45" s="478"/>
      <c r="J45" s="478"/>
      <c r="K45" s="478"/>
      <c r="L45" s="478"/>
      <c r="M45" s="479"/>
      <c r="N45" s="15"/>
      <c r="O45" s="14"/>
      <c r="W45" s="12"/>
    </row>
    <row r="46" spans="1:23" s="3" customFormat="1" ht="15" customHeight="1" thickBot="1" x14ac:dyDescent="0.4">
      <c r="A46" s="381" t="s">
        <v>2</v>
      </c>
      <c r="B46" s="382" t="s">
        <v>47</v>
      </c>
      <c r="C46" s="382" t="s">
        <v>3</v>
      </c>
      <c r="D46" s="382" t="s">
        <v>4</v>
      </c>
      <c r="E46" s="382" t="s">
        <v>63</v>
      </c>
      <c r="F46" s="383" t="s">
        <v>78</v>
      </c>
      <c r="G46" s="331"/>
      <c r="H46" s="480"/>
      <c r="I46" s="481"/>
      <c r="J46" s="481"/>
      <c r="K46" s="481"/>
      <c r="L46" s="481"/>
      <c r="M46" s="482"/>
      <c r="N46" s="15"/>
      <c r="O46" s="14"/>
      <c r="W46" s="12"/>
    </row>
    <row r="47" spans="1:23" s="3" customFormat="1" ht="15" customHeight="1" x14ac:dyDescent="0.25">
      <c r="A47" s="382"/>
      <c r="B47" s="382"/>
      <c r="C47" s="382"/>
      <c r="D47" s="382"/>
      <c r="E47" s="382"/>
      <c r="F47" s="383"/>
      <c r="G47" s="12"/>
      <c r="H47" s="14"/>
      <c r="M47" s="12"/>
      <c r="N47" s="15"/>
      <c r="O47" s="14"/>
      <c r="W47" s="12"/>
    </row>
    <row r="48" spans="1:23" s="3" customFormat="1" ht="15" customHeight="1" x14ac:dyDescent="0.35">
      <c r="A48" s="430">
        <v>29001</v>
      </c>
      <c r="B48" s="359" t="s">
        <v>198</v>
      </c>
      <c r="C48" s="359" t="s">
        <v>97</v>
      </c>
      <c r="D48" s="360" t="s">
        <v>195</v>
      </c>
      <c r="E48" s="360" t="s">
        <v>196</v>
      </c>
      <c r="F48" s="331" t="s">
        <v>232</v>
      </c>
      <c r="G48" s="431"/>
      <c r="H48" s="381" t="s">
        <v>2</v>
      </c>
      <c r="I48" s="382" t="s">
        <v>47</v>
      </c>
      <c r="J48" s="382" t="s">
        <v>3</v>
      </c>
      <c r="K48" s="382" t="s">
        <v>4</v>
      </c>
      <c r="L48" s="382" t="s">
        <v>63</v>
      </c>
      <c r="M48" s="383" t="s">
        <v>49</v>
      </c>
      <c r="N48" s="15"/>
      <c r="O48" s="14"/>
      <c r="W48" s="12"/>
    </row>
    <row r="49" spans="1:23" s="3" customFormat="1" ht="15" customHeight="1" x14ac:dyDescent="0.35">
      <c r="A49" s="430">
        <v>29002</v>
      </c>
      <c r="B49" s="359" t="s">
        <v>199</v>
      </c>
      <c r="C49" s="359" t="s">
        <v>97</v>
      </c>
      <c r="D49" s="360" t="s">
        <v>195</v>
      </c>
      <c r="E49" s="360" t="s">
        <v>196</v>
      </c>
      <c r="F49" s="331" t="s">
        <v>232</v>
      </c>
      <c r="H49" s="381"/>
      <c r="I49" s="382"/>
      <c r="J49" s="382"/>
      <c r="K49" s="382"/>
      <c r="L49" s="382"/>
      <c r="M49" s="383"/>
      <c r="N49" s="15"/>
      <c r="O49" s="14"/>
      <c r="W49" s="12"/>
    </row>
    <row r="50" spans="1:23" s="3" customFormat="1" ht="15" customHeight="1" x14ac:dyDescent="0.35">
      <c r="A50" s="430">
        <v>29003</v>
      </c>
      <c r="B50" s="359" t="s">
        <v>200</v>
      </c>
      <c r="C50" s="359" t="s">
        <v>97</v>
      </c>
      <c r="D50" s="360" t="s">
        <v>195</v>
      </c>
      <c r="E50" s="360" t="s">
        <v>196</v>
      </c>
      <c r="F50" s="331" t="s">
        <v>232</v>
      </c>
      <c r="G50" s="431"/>
      <c r="H50" s="25">
        <v>53107</v>
      </c>
      <c r="I50" s="389" t="s">
        <v>177</v>
      </c>
      <c r="J50" s="27" t="s">
        <v>21</v>
      </c>
      <c r="K50" s="27" t="s">
        <v>72</v>
      </c>
      <c r="L50" s="360" t="s">
        <v>69</v>
      </c>
      <c r="M50" s="331" t="s">
        <v>12</v>
      </c>
      <c r="N50" s="15"/>
      <c r="O50" s="14"/>
      <c r="W50" s="12"/>
    </row>
    <row r="51" spans="1:23" s="3" customFormat="1" ht="15" customHeight="1" thickBot="1" x14ac:dyDescent="0.4">
      <c r="A51" s="430">
        <v>29004</v>
      </c>
      <c r="B51" s="359" t="s">
        <v>201</v>
      </c>
      <c r="C51" s="359" t="s">
        <v>97</v>
      </c>
      <c r="D51" s="360" t="s">
        <v>195</v>
      </c>
      <c r="E51" s="360" t="s">
        <v>196</v>
      </c>
      <c r="F51" s="331" t="s">
        <v>232</v>
      </c>
      <c r="G51" s="431"/>
      <c r="H51" s="25">
        <v>53110</v>
      </c>
      <c r="I51" s="389" t="s">
        <v>178</v>
      </c>
      <c r="J51" s="27" t="s">
        <v>21</v>
      </c>
      <c r="K51" s="27" t="s">
        <v>72</v>
      </c>
      <c r="L51" s="360" t="s">
        <v>69</v>
      </c>
      <c r="M51" s="331" t="s">
        <v>12</v>
      </c>
      <c r="N51" s="15"/>
      <c r="O51" s="14"/>
      <c r="W51" s="12"/>
    </row>
    <row r="52" spans="1:23" s="3" customFormat="1" ht="15" customHeight="1" x14ac:dyDescent="0.35">
      <c r="A52" s="430">
        <v>29005</v>
      </c>
      <c r="B52" s="359" t="s">
        <v>202</v>
      </c>
      <c r="C52" s="359" t="s">
        <v>97</v>
      </c>
      <c r="D52" s="360" t="s">
        <v>195</v>
      </c>
      <c r="E52" s="360" t="s">
        <v>196</v>
      </c>
      <c r="F52" s="331" t="s">
        <v>232</v>
      </c>
      <c r="G52" s="431"/>
      <c r="H52" s="25">
        <v>53112</v>
      </c>
      <c r="I52" s="389" t="s">
        <v>179</v>
      </c>
      <c r="J52" s="27" t="s">
        <v>21</v>
      </c>
      <c r="K52" s="27" t="s">
        <v>72</v>
      </c>
      <c r="L52" s="360" t="s">
        <v>69</v>
      </c>
      <c r="M52" s="331" t="s">
        <v>12</v>
      </c>
      <c r="N52" s="15"/>
      <c r="O52" s="471" t="s">
        <v>279</v>
      </c>
      <c r="P52" s="472"/>
      <c r="Q52" s="472"/>
      <c r="R52" s="472"/>
      <c r="S52" s="472"/>
      <c r="T52" s="472"/>
      <c r="U52" s="472"/>
      <c r="V52" s="472"/>
      <c r="W52" s="473"/>
    </row>
    <row r="53" spans="1:23" s="3" customFormat="1" ht="15" customHeight="1" thickBot="1" x14ac:dyDescent="0.4">
      <c r="A53" s="430">
        <v>29006</v>
      </c>
      <c r="B53" s="359" t="s">
        <v>203</v>
      </c>
      <c r="C53" s="389" t="s">
        <v>97</v>
      </c>
      <c r="D53" s="360" t="s">
        <v>195</v>
      </c>
      <c r="E53" s="360" t="s">
        <v>196</v>
      </c>
      <c r="F53" s="331" t="s">
        <v>232</v>
      </c>
      <c r="G53" s="431"/>
      <c r="H53" s="25">
        <v>53617</v>
      </c>
      <c r="I53" s="389" t="s">
        <v>238</v>
      </c>
      <c r="J53" s="27" t="s">
        <v>21</v>
      </c>
      <c r="K53" s="27" t="s">
        <v>36</v>
      </c>
      <c r="L53" s="360" t="s">
        <v>69</v>
      </c>
      <c r="M53" s="331" t="s">
        <v>22</v>
      </c>
      <c r="N53" s="15"/>
      <c r="O53" s="474"/>
      <c r="P53" s="475"/>
      <c r="Q53" s="475"/>
      <c r="R53" s="475"/>
      <c r="S53" s="475"/>
      <c r="T53" s="475"/>
      <c r="U53" s="475"/>
      <c r="V53" s="475"/>
      <c r="W53" s="476"/>
    </row>
    <row r="54" spans="1:23" s="3" customFormat="1" ht="15" customHeight="1" thickBot="1" x14ac:dyDescent="0.4">
      <c r="A54" s="430">
        <v>29007</v>
      </c>
      <c r="B54" s="359" t="s">
        <v>204</v>
      </c>
      <c r="C54" s="389" t="s">
        <v>97</v>
      </c>
      <c r="D54" s="360" t="s">
        <v>195</v>
      </c>
      <c r="E54" s="360" t="s">
        <v>196</v>
      </c>
      <c r="F54" s="331" t="s">
        <v>232</v>
      </c>
      <c r="G54" s="431"/>
      <c r="H54" s="28"/>
      <c r="I54" s="23"/>
      <c r="J54" s="23"/>
      <c r="K54" s="23"/>
      <c r="L54" s="23"/>
      <c r="M54" s="24"/>
      <c r="N54" s="15"/>
      <c r="O54" s="14"/>
      <c r="W54" s="12"/>
    </row>
    <row r="55" spans="1:23" s="3" customFormat="1" ht="15" customHeight="1" x14ac:dyDescent="0.35">
      <c r="A55" s="430">
        <v>29008</v>
      </c>
      <c r="B55" s="359" t="s">
        <v>205</v>
      </c>
      <c r="C55" s="389" t="s">
        <v>97</v>
      </c>
      <c r="D55" s="360" t="s">
        <v>195</v>
      </c>
      <c r="E55" s="360" t="s">
        <v>196</v>
      </c>
      <c r="F55" s="331" t="s">
        <v>232</v>
      </c>
      <c r="G55" s="431"/>
      <c r="H55" s="471" t="s">
        <v>77</v>
      </c>
      <c r="I55" s="472"/>
      <c r="J55" s="472"/>
      <c r="K55" s="472"/>
      <c r="L55" s="472"/>
      <c r="M55" s="473"/>
      <c r="N55" s="15"/>
      <c r="O55" s="14"/>
      <c r="W55" s="12"/>
    </row>
    <row r="56" spans="1:23" s="3" customFormat="1" ht="15" customHeight="1" thickBot="1" x14ac:dyDescent="0.4">
      <c r="A56" s="430">
        <v>29009</v>
      </c>
      <c r="B56" s="359" t="s">
        <v>206</v>
      </c>
      <c r="C56" s="389" t="s">
        <v>97</v>
      </c>
      <c r="D56" s="360" t="s">
        <v>195</v>
      </c>
      <c r="E56" s="360" t="s">
        <v>196</v>
      </c>
      <c r="F56" s="331" t="s">
        <v>232</v>
      </c>
      <c r="G56" s="431"/>
      <c r="H56" s="474"/>
      <c r="I56" s="475"/>
      <c r="J56" s="475"/>
      <c r="K56" s="475"/>
      <c r="L56" s="475"/>
      <c r="M56" s="476"/>
      <c r="N56" s="15"/>
      <c r="O56" s="14"/>
      <c r="W56" s="12"/>
    </row>
    <row r="57" spans="1:23" s="3" customFormat="1" ht="15" customHeight="1" x14ac:dyDescent="0.35">
      <c r="A57" s="430">
        <v>29010</v>
      </c>
      <c r="B57" s="359" t="s">
        <v>220</v>
      </c>
      <c r="C57" s="389" t="s">
        <v>97</v>
      </c>
      <c r="D57" s="360" t="s">
        <v>195</v>
      </c>
      <c r="E57" s="360" t="s">
        <v>196</v>
      </c>
      <c r="F57" s="331" t="s">
        <v>232</v>
      </c>
      <c r="G57" s="431"/>
      <c r="H57" s="381"/>
      <c r="I57" s="382"/>
      <c r="J57" s="382"/>
      <c r="K57" s="382"/>
      <c r="L57" s="382"/>
      <c r="M57" s="383"/>
      <c r="N57" s="15"/>
      <c r="O57" s="14"/>
      <c r="W57" s="12"/>
    </row>
    <row r="58" spans="1:23" s="3" customFormat="1" ht="15" customHeight="1" x14ac:dyDescent="0.35">
      <c r="A58" s="430">
        <v>29011</v>
      </c>
      <c r="B58" s="359" t="s">
        <v>222</v>
      </c>
      <c r="C58" s="389" t="s">
        <v>97</v>
      </c>
      <c r="D58" s="360" t="s">
        <v>195</v>
      </c>
      <c r="E58" s="360" t="s">
        <v>196</v>
      </c>
      <c r="F58" s="331" t="s">
        <v>232</v>
      </c>
      <c r="G58" s="431"/>
      <c r="H58" s="381" t="s">
        <v>2</v>
      </c>
      <c r="I58" s="382" t="s">
        <v>47</v>
      </c>
      <c r="J58" s="382" t="s">
        <v>3</v>
      </c>
      <c r="K58" s="382" t="s">
        <v>4</v>
      </c>
      <c r="L58" s="382" t="s">
        <v>63</v>
      </c>
      <c r="M58" s="383" t="s">
        <v>49</v>
      </c>
      <c r="N58" s="15"/>
      <c r="O58" s="14"/>
      <c r="W58" s="12"/>
    </row>
    <row r="59" spans="1:23" s="3" customFormat="1" ht="15" customHeight="1" x14ac:dyDescent="0.35">
      <c r="A59" s="430">
        <v>29012</v>
      </c>
      <c r="B59" s="359" t="s">
        <v>228</v>
      </c>
      <c r="C59" s="389" t="s">
        <v>97</v>
      </c>
      <c r="D59" s="360" t="s">
        <v>195</v>
      </c>
      <c r="E59" s="360" t="s">
        <v>196</v>
      </c>
      <c r="F59" s="331" t="s">
        <v>232</v>
      </c>
      <c r="G59" s="431"/>
      <c r="H59" s="391"/>
      <c r="L59" s="21"/>
      <c r="M59" s="17"/>
      <c r="N59" s="15"/>
      <c r="O59" s="14"/>
      <c r="W59" s="12"/>
    </row>
    <row r="60" spans="1:23" s="3" customFormat="1" ht="15" customHeight="1" thickBot="1" x14ac:dyDescent="0.4">
      <c r="A60" s="430">
        <v>29013</v>
      </c>
      <c r="B60" s="359" t="s">
        <v>223</v>
      </c>
      <c r="C60" s="389" t="s">
        <v>97</v>
      </c>
      <c r="D60" s="360" t="s">
        <v>195</v>
      </c>
      <c r="E60" s="360" t="s">
        <v>196</v>
      </c>
      <c r="F60" s="331" t="s">
        <v>232</v>
      </c>
      <c r="G60" s="431"/>
      <c r="H60" s="14"/>
      <c r="M60" s="12"/>
      <c r="N60" s="15"/>
      <c r="O60" s="14"/>
      <c r="W60" s="12"/>
    </row>
    <row r="61" spans="1:23" s="3" customFormat="1" ht="15" customHeight="1" x14ac:dyDescent="0.35">
      <c r="A61" s="430">
        <v>29014</v>
      </c>
      <c r="B61" s="359" t="s">
        <v>224</v>
      </c>
      <c r="C61" s="389" t="s">
        <v>97</v>
      </c>
      <c r="D61" s="360" t="s">
        <v>195</v>
      </c>
      <c r="E61" s="360" t="s">
        <v>196</v>
      </c>
      <c r="F61" s="331" t="s">
        <v>232</v>
      </c>
      <c r="G61" s="431"/>
      <c r="H61" s="477" t="s">
        <v>80</v>
      </c>
      <c r="I61" s="478"/>
      <c r="J61" s="478"/>
      <c r="K61" s="478"/>
      <c r="L61" s="478"/>
      <c r="M61" s="479"/>
      <c r="N61" s="15"/>
      <c r="O61" s="14"/>
      <c r="W61" s="12"/>
    </row>
    <row r="62" spans="1:23" s="3" customFormat="1" ht="15" customHeight="1" thickBot="1" x14ac:dyDescent="0.4">
      <c r="A62" s="430">
        <v>29015</v>
      </c>
      <c r="B62" s="359" t="s">
        <v>219</v>
      </c>
      <c r="C62" s="389" t="s">
        <v>97</v>
      </c>
      <c r="D62" s="360" t="s">
        <v>195</v>
      </c>
      <c r="E62" s="360" t="s">
        <v>196</v>
      </c>
      <c r="F62" s="331" t="s">
        <v>232</v>
      </c>
      <c r="G62" s="431"/>
      <c r="H62" s="480"/>
      <c r="I62" s="481"/>
      <c r="J62" s="481"/>
      <c r="K62" s="481"/>
      <c r="L62" s="481"/>
      <c r="M62" s="482"/>
      <c r="N62" s="15"/>
      <c r="O62" s="14"/>
      <c r="W62" s="12"/>
    </row>
    <row r="63" spans="1:23" s="3" customFormat="1" ht="15" customHeight="1" x14ac:dyDescent="0.35">
      <c r="A63" s="430">
        <v>29016</v>
      </c>
      <c r="B63" s="359" t="s">
        <v>229</v>
      </c>
      <c r="C63" s="389" t="s">
        <v>97</v>
      </c>
      <c r="D63" s="360" t="s">
        <v>195</v>
      </c>
      <c r="E63" s="360" t="s">
        <v>196</v>
      </c>
      <c r="F63" s="331" t="s">
        <v>232</v>
      </c>
      <c r="G63" s="431"/>
      <c r="H63" s="14"/>
      <c r="M63" s="12"/>
      <c r="N63" s="15"/>
      <c r="O63" s="14"/>
      <c r="W63" s="12"/>
    </row>
    <row r="64" spans="1:23" s="3" customFormat="1" ht="15" customHeight="1" x14ac:dyDescent="0.35">
      <c r="A64" s="430">
        <v>29017</v>
      </c>
      <c r="B64" s="359" t="s">
        <v>221</v>
      </c>
      <c r="C64" s="389" t="s">
        <v>97</v>
      </c>
      <c r="D64" s="360" t="s">
        <v>195</v>
      </c>
      <c r="E64" s="360" t="s">
        <v>196</v>
      </c>
      <c r="F64" s="427" t="s">
        <v>235</v>
      </c>
      <c r="G64" s="431"/>
      <c r="H64" s="381" t="s">
        <v>2</v>
      </c>
      <c r="I64" s="382" t="s">
        <v>47</v>
      </c>
      <c r="J64" s="382" t="s">
        <v>3</v>
      </c>
      <c r="K64" s="382" t="s">
        <v>4</v>
      </c>
      <c r="L64" s="382" t="s">
        <v>48</v>
      </c>
      <c r="M64" s="383" t="s">
        <v>49</v>
      </c>
      <c r="N64" s="15"/>
      <c r="O64" s="14"/>
      <c r="W64" s="12"/>
    </row>
    <row r="65" spans="1:23" s="3" customFormat="1" ht="15" customHeight="1" x14ac:dyDescent="0.35">
      <c r="A65" s="430">
        <v>29018</v>
      </c>
      <c r="B65" s="359" t="s">
        <v>225</v>
      </c>
      <c r="C65" s="389" t="s">
        <v>97</v>
      </c>
      <c r="D65" s="360" t="s">
        <v>195</v>
      </c>
      <c r="E65" s="360" t="s">
        <v>196</v>
      </c>
      <c r="F65" s="331" t="s">
        <v>232</v>
      </c>
      <c r="G65" s="431"/>
      <c r="H65" s="14"/>
      <c r="M65" s="12"/>
      <c r="N65" s="15"/>
      <c r="O65" s="14"/>
      <c r="W65" s="12"/>
    </row>
    <row r="66" spans="1:23" s="3" customFormat="1" ht="15" customHeight="1" x14ac:dyDescent="0.35">
      <c r="A66" s="430">
        <v>29019</v>
      </c>
      <c r="B66" s="359" t="s">
        <v>226</v>
      </c>
      <c r="C66" s="389" t="s">
        <v>97</v>
      </c>
      <c r="D66" s="360" t="s">
        <v>195</v>
      </c>
      <c r="E66" s="360" t="s">
        <v>196</v>
      </c>
      <c r="F66" s="331" t="s">
        <v>232</v>
      </c>
      <c r="G66" s="431"/>
      <c r="H66" s="25">
        <v>91779</v>
      </c>
      <c r="I66" s="389" t="s">
        <v>240</v>
      </c>
      <c r="J66" s="21" t="s">
        <v>241</v>
      </c>
      <c r="K66" s="21" t="s">
        <v>236</v>
      </c>
      <c r="L66" s="395" t="s">
        <v>53</v>
      </c>
      <c r="M66" s="398" t="s">
        <v>12</v>
      </c>
      <c r="N66" s="15"/>
      <c r="O66" s="14"/>
      <c r="W66" s="12"/>
    </row>
    <row r="67" spans="1:23" s="3" customFormat="1" ht="15" customHeight="1" x14ac:dyDescent="0.35">
      <c r="A67" s="430">
        <v>29020</v>
      </c>
      <c r="B67" s="359" t="s">
        <v>227</v>
      </c>
      <c r="C67" s="389" t="s">
        <v>97</v>
      </c>
      <c r="D67" s="360" t="s">
        <v>195</v>
      </c>
      <c r="E67" s="360" t="s">
        <v>196</v>
      </c>
      <c r="F67" s="331" t="s">
        <v>232</v>
      </c>
      <c r="G67" s="431"/>
      <c r="H67" s="25">
        <v>92332</v>
      </c>
      <c r="I67" s="22" t="s">
        <v>55</v>
      </c>
      <c r="J67" s="21" t="s">
        <v>56</v>
      </c>
      <c r="K67" s="21" t="s">
        <v>57</v>
      </c>
      <c r="L67" s="21" t="s">
        <v>53</v>
      </c>
      <c r="M67" s="398" t="s">
        <v>27</v>
      </c>
      <c r="N67" s="15"/>
      <c r="O67" s="14"/>
      <c r="W67" s="12"/>
    </row>
    <row r="68" spans="1:23" s="3" customFormat="1" ht="15" customHeight="1" x14ac:dyDescent="0.35">
      <c r="A68" s="430">
        <v>29021</v>
      </c>
      <c r="B68" s="359" t="s">
        <v>230</v>
      </c>
      <c r="C68" s="389" t="s">
        <v>97</v>
      </c>
      <c r="D68" s="360" t="s">
        <v>195</v>
      </c>
      <c r="E68" s="360" t="s">
        <v>196</v>
      </c>
      <c r="F68" s="331" t="s">
        <v>232</v>
      </c>
      <c r="G68" s="431"/>
      <c r="H68" s="397">
        <v>95333</v>
      </c>
      <c r="I68" s="395" t="s">
        <v>82</v>
      </c>
      <c r="J68" s="395" t="s">
        <v>56</v>
      </c>
      <c r="K68" s="395" t="s">
        <v>83</v>
      </c>
      <c r="L68" s="395" t="s">
        <v>53</v>
      </c>
      <c r="M68" s="398" t="s">
        <v>68</v>
      </c>
      <c r="O68" s="14"/>
      <c r="W68" s="12"/>
    </row>
    <row r="69" spans="1:23" s="3" customFormat="1" ht="15" customHeight="1" x14ac:dyDescent="0.35">
      <c r="A69" s="430">
        <v>29022</v>
      </c>
      <c r="B69" s="359" t="s">
        <v>231</v>
      </c>
      <c r="C69" s="389" t="s">
        <v>97</v>
      </c>
      <c r="D69" s="360" t="s">
        <v>195</v>
      </c>
      <c r="E69" s="360" t="s">
        <v>196</v>
      </c>
      <c r="F69" s="331" t="s">
        <v>232</v>
      </c>
      <c r="G69" s="431"/>
      <c r="H69" s="397"/>
      <c r="I69" s="395"/>
      <c r="J69" s="395"/>
      <c r="K69" s="395"/>
      <c r="L69" s="395"/>
      <c r="M69" s="398"/>
      <c r="O69" s="14"/>
      <c r="W69" s="12"/>
    </row>
    <row r="70" spans="1:23" s="3" customFormat="1" ht="15" customHeight="1" x14ac:dyDescent="0.35">
      <c r="A70" s="430">
        <v>47602</v>
      </c>
      <c r="B70" s="359" t="s">
        <v>248</v>
      </c>
      <c r="C70" s="389" t="s">
        <v>65</v>
      </c>
      <c r="D70" s="360" t="s">
        <v>66</v>
      </c>
      <c r="E70" s="360" t="s">
        <v>246</v>
      </c>
      <c r="F70" s="331" t="s">
        <v>232</v>
      </c>
      <c r="G70" s="431"/>
      <c r="M70" s="12"/>
      <c r="N70" s="17"/>
      <c r="O70" s="14"/>
      <c r="W70" s="12"/>
    </row>
    <row r="71" spans="1:23" s="3" customFormat="1" ht="15" customHeight="1" x14ac:dyDescent="0.35">
      <c r="A71" s="430"/>
      <c r="B71" s="359"/>
      <c r="C71" s="389"/>
      <c r="D71" s="360"/>
      <c r="E71" s="360"/>
      <c r="F71" s="331"/>
      <c r="G71" s="431"/>
      <c r="M71" s="12"/>
      <c r="N71" s="21"/>
      <c r="O71" s="14"/>
      <c r="W71" s="12"/>
    </row>
    <row r="72" spans="1:23" s="3" customFormat="1" ht="15" customHeight="1" thickBot="1" x14ac:dyDescent="0.4">
      <c r="A72" s="23"/>
      <c r="B72" s="23"/>
      <c r="C72" s="23"/>
      <c r="D72" s="23"/>
      <c r="E72" s="23"/>
      <c r="F72" s="24"/>
      <c r="G72" s="377"/>
      <c r="M72" s="24"/>
      <c r="N72" s="21"/>
      <c r="O72" s="14"/>
      <c r="W72" s="12"/>
    </row>
    <row r="73" spans="1:23" x14ac:dyDescent="0.35"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</row>
    <row r="74" spans="1:23" ht="15.5" x14ac:dyDescent="0.35">
      <c r="A74" s="430" t="s">
        <v>233</v>
      </c>
    </row>
  </sheetData>
  <sortState xmlns:xlrd2="http://schemas.microsoft.com/office/spreadsheetml/2017/richdata2" ref="H32:M43">
    <sortCondition ref="H31:H43"/>
  </sortState>
  <mergeCells count="17">
    <mergeCell ref="H55:M56"/>
    <mergeCell ref="H61:M62"/>
    <mergeCell ref="A2:F3"/>
    <mergeCell ref="H2:M3"/>
    <mergeCell ref="A24:F25"/>
    <mergeCell ref="A43:F44"/>
    <mergeCell ref="O8:W8"/>
    <mergeCell ref="O9:W9"/>
    <mergeCell ref="O11:W11"/>
    <mergeCell ref="O12:W12"/>
    <mergeCell ref="O13:W13"/>
    <mergeCell ref="O17:W18"/>
    <mergeCell ref="O19:W19"/>
    <mergeCell ref="O20:W20"/>
    <mergeCell ref="O52:W53"/>
    <mergeCell ref="H26:M27"/>
    <mergeCell ref="H45:M46"/>
  </mergeCells>
  <pageMargins left="0.7" right="0.7" top="0.75" bottom="0.75" header="0.3" footer="0.3"/>
  <pageSetup paperSize="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0"/>
  <sheetViews>
    <sheetView zoomScale="75" zoomScaleNormal="75" workbookViewId="0">
      <pane xSplit="7" ySplit="6" topLeftCell="H58" activePane="bottomRight" state="frozen"/>
      <selection pane="topRight" activeCell="H1" sqref="H1"/>
      <selection pane="bottomLeft" activeCell="A7" sqref="A7"/>
      <selection pane="bottomRight" activeCell="L79" sqref="L79"/>
    </sheetView>
  </sheetViews>
  <sheetFormatPr defaultRowHeight="14.5" x14ac:dyDescent="0.35"/>
  <cols>
    <col min="1" max="1" width="39.1796875" bestFit="1" customWidth="1"/>
    <col min="2" max="2" width="10.7265625" bestFit="1" customWidth="1"/>
    <col min="8" max="8" width="13.1796875" bestFit="1" customWidth="1"/>
    <col min="9" max="9" width="7.7265625" bestFit="1" customWidth="1"/>
    <col min="10" max="10" width="10.26953125" bestFit="1" customWidth="1"/>
    <col min="23" max="23" width="12.81640625" bestFit="1" customWidth="1"/>
    <col min="24" max="24" width="12.81640625" customWidth="1"/>
    <col min="25" max="25" width="11.81640625" bestFit="1" customWidth="1"/>
    <col min="33" max="33" width="12.1796875" bestFit="1" customWidth="1"/>
  </cols>
  <sheetData>
    <row r="1" spans="1:33" ht="25" x14ac:dyDescent="0.5">
      <c r="A1" s="517" t="s">
        <v>280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29"/>
      <c r="AD1" s="29"/>
      <c r="AE1" s="29"/>
      <c r="AF1" s="29"/>
      <c r="AG1" s="30"/>
    </row>
    <row r="2" spans="1:33" ht="25.5" thickBot="1" x14ac:dyDescent="0.55000000000000004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31"/>
      <c r="AD2" s="31"/>
      <c r="AE2" s="31"/>
      <c r="AF2" s="31"/>
      <c r="AG2" s="32"/>
    </row>
    <row r="3" spans="1:33" ht="18.5" thickBot="1" x14ac:dyDescent="0.4">
      <c r="A3" s="33"/>
      <c r="B3" s="521" t="s">
        <v>84</v>
      </c>
      <c r="C3" s="522"/>
      <c r="D3" s="522"/>
      <c r="E3" s="522"/>
      <c r="F3" s="522"/>
      <c r="G3" s="523"/>
      <c r="H3" s="34"/>
      <c r="I3" s="522" t="s">
        <v>85</v>
      </c>
      <c r="J3" s="522"/>
      <c r="K3" s="522"/>
      <c r="L3" s="522"/>
      <c r="M3" s="522"/>
      <c r="N3" s="522"/>
      <c r="O3" s="522"/>
      <c r="P3" s="523"/>
      <c r="Q3" s="524" t="s">
        <v>86</v>
      </c>
      <c r="R3" s="524"/>
      <c r="S3" s="524"/>
      <c r="T3" s="524"/>
      <c r="U3" s="524"/>
      <c r="V3" s="524"/>
      <c r="W3" s="526" t="s">
        <v>87</v>
      </c>
      <c r="X3" s="528"/>
      <c r="Y3" s="525" t="s">
        <v>88</v>
      </c>
      <c r="Z3" s="525"/>
      <c r="AA3" s="526" t="s">
        <v>89</v>
      </c>
      <c r="AB3" s="527"/>
      <c r="AC3" s="527"/>
      <c r="AD3" s="527"/>
      <c r="AE3" s="527"/>
      <c r="AF3" s="527"/>
      <c r="AG3" s="528"/>
    </row>
    <row r="4" spans="1:33" ht="18" x14ac:dyDescent="0.35">
      <c r="A4" s="35"/>
      <c r="B4" s="36" t="s">
        <v>90</v>
      </c>
      <c r="C4" s="37" t="s">
        <v>91</v>
      </c>
      <c r="D4" s="36" t="s">
        <v>92</v>
      </c>
      <c r="E4" s="37" t="s">
        <v>93</v>
      </c>
      <c r="F4" s="37" t="s">
        <v>94</v>
      </c>
      <c r="G4" s="38" t="s">
        <v>95</v>
      </c>
      <c r="H4" s="39" t="s">
        <v>96</v>
      </c>
      <c r="I4" s="40" t="s">
        <v>21</v>
      </c>
      <c r="J4" s="41" t="s">
        <v>97</v>
      </c>
      <c r="K4" s="41" t="s">
        <v>98</v>
      </c>
      <c r="L4" s="507" t="s">
        <v>98</v>
      </c>
      <c r="M4" s="508"/>
      <c r="N4" s="40" t="s">
        <v>98</v>
      </c>
      <c r="O4" s="507" t="s">
        <v>98</v>
      </c>
      <c r="P4" s="513"/>
      <c r="Q4" s="43" t="s">
        <v>98</v>
      </c>
      <c r="R4" s="44" t="s">
        <v>75</v>
      </c>
      <c r="S4" s="45" t="s">
        <v>98</v>
      </c>
      <c r="T4" s="45" t="s">
        <v>98</v>
      </c>
      <c r="U4" s="507" t="s">
        <v>98</v>
      </c>
      <c r="V4" s="508"/>
      <c r="W4" s="515" t="s">
        <v>98</v>
      </c>
      <c r="X4" s="513"/>
      <c r="Y4" s="366" t="s">
        <v>98</v>
      </c>
      <c r="Z4" s="45" t="s">
        <v>65</v>
      </c>
      <c r="AA4" s="46" t="s">
        <v>21</v>
      </c>
      <c r="AB4" s="45" t="s">
        <v>21</v>
      </c>
      <c r="AC4" s="40" t="s">
        <v>21</v>
      </c>
      <c r="AD4" s="45" t="s">
        <v>21</v>
      </c>
      <c r="AE4" s="507" t="s">
        <v>21</v>
      </c>
      <c r="AF4" s="508"/>
      <c r="AG4" s="42" t="s">
        <v>21</v>
      </c>
    </row>
    <row r="5" spans="1:33" ht="18" x14ac:dyDescent="0.35">
      <c r="A5" s="35"/>
      <c r="B5" s="47"/>
      <c r="C5" s="48"/>
      <c r="D5" s="47"/>
      <c r="E5" s="48"/>
      <c r="F5" s="48"/>
      <c r="G5" s="49"/>
      <c r="H5" s="39" t="s">
        <v>99</v>
      </c>
      <c r="I5" s="41" t="s">
        <v>100</v>
      </c>
      <c r="J5" s="41" t="s">
        <v>101</v>
      </c>
      <c r="K5" s="41" t="s">
        <v>102</v>
      </c>
      <c r="L5" s="509" t="s">
        <v>103</v>
      </c>
      <c r="M5" s="510"/>
      <c r="N5" s="41" t="s">
        <v>102</v>
      </c>
      <c r="O5" s="509" t="s">
        <v>234</v>
      </c>
      <c r="P5" s="514"/>
      <c r="Q5" s="50" t="s">
        <v>104</v>
      </c>
      <c r="R5" s="51" t="s">
        <v>79</v>
      </c>
      <c r="S5" s="52" t="s">
        <v>79</v>
      </c>
      <c r="T5" s="52" t="s">
        <v>79</v>
      </c>
      <c r="U5" s="509" t="s">
        <v>105</v>
      </c>
      <c r="V5" s="510"/>
      <c r="W5" s="516" t="s">
        <v>104</v>
      </c>
      <c r="X5" s="514"/>
      <c r="Y5" s="77" t="s">
        <v>104</v>
      </c>
      <c r="Z5" s="52" t="s">
        <v>66</v>
      </c>
      <c r="AA5" s="39" t="s">
        <v>74</v>
      </c>
      <c r="AB5" s="52" t="s">
        <v>36</v>
      </c>
      <c r="AC5" s="41" t="s">
        <v>106</v>
      </c>
      <c r="AD5" s="52" t="s">
        <v>106</v>
      </c>
      <c r="AE5" s="511" t="s">
        <v>107</v>
      </c>
      <c r="AF5" s="512"/>
      <c r="AG5" s="54" t="s">
        <v>107</v>
      </c>
    </row>
    <row r="6" spans="1:33" ht="18.5" thickBot="1" x14ac:dyDescent="0.4">
      <c r="A6" s="55"/>
      <c r="B6" s="56"/>
      <c r="C6" s="57"/>
      <c r="D6" s="56"/>
      <c r="E6" s="57"/>
      <c r="F6" s="57"/>
      <c r="G6" s="58"/>
      <c r="H6" s="59" t="s">
        <v>108</v>
      </c>
      <c r="I6" s="60"/>
      <c r="J6" s="60" t="s">
        <v>109</v>
      </c>
      <c r="K6" s="60"/>
      <c r="L6" s="504" t="s">
        <v>110</v>
      </c>
      <c r="M6" s="505"/>
      <c r="N6" s="60" t="s">
        <v>111</v>
      </c>
      <c r="O6" s="504" t="s">
        <v>192</v>
      </c>
      <c r="P6" s="506"/>
      <c r="Q6" s="62" t="s">
        <v>111</v>
      </c>
      <c r="R6" s="63"/>
      <c r="S6" s="64" t="s">
        <v>112</v>
      </c>
      <c r="T6" s="64" t="s">
        <v>113</v>
      </c>
      <c r="U6" s="64"/>
      <c r="V6" s="63"/>
      <c r="W6" s="66"/>
      <c r="X6" s="440"/>
      <c r="Y6" s="65"/>
      <c r="Z6" s="64"/>
      <c r="AA6" s="66"/>
      <c r="AB6" s="64"/>
      <c r="AC6" s="60" t="s">
        <v>114</v>
      </c>
      <c r="AD6" s="64" t="s">
        <v>115</v>
      </c>
      <c r="AE6" s="504" t="s">
        <v>116</v>
      </c>
      <c r="AF6" s="505"/>
      <c r="AG6" s="61"/>
    </row>
    <row r="7" spans="1:33" ht="18" x14ac:dyDescent="0.35">
      <c r="A7" s="67" t="s">
        <v>117</v>
      </c>
      <c r="B7" s="68"/>
      <c r="C7" s="69"/>
      <c r="D7" s="69"/>
      <c r="E7" s="69"/>
      <c r="F7" s="69"/>
      <c r="G7" s="70"/>
      <c r="H7" s="334"/>
      <c r="I7" s="71"/>
      <c r="J7" s="71"/>
      <c r="K7" s="72">
        <v>19214</v>
      </c>
      <c r="L7" s="51">
        <v>11175</v>
      </c>
      <c r="M7" s="51"/>
      <c r="N7" s="455">
        <v>10525</v>
      </c>
      <c r="O7" s="361">
        <v>84035</v>
      </c>
      <c r="P7" s="362">
        <v>84053</v>
      </c>
      <c r="Q7" s="53"/>
      <c r="R7" s="53"/>
      <c r="S7" s="73"/>
      <c r="T7" s="71">
        <v>27108</v>
      </c>
      <c r="U7" s="334"/>
      <c r="V7" s="334"/>
      <c r="W7" s="441"/>
      <c r="X7" s="446"/>
      <c r="Y7" s="445"/>
      <c r="AA7" s="339"/>
      <c r="AB7" s="75"/>
      <c r="AC7" s="72"/>
      <c r="AD7" s="407"/>
      <c r="AE7" s="408">
        <v>54214</v>
      </c>
      <c r="AF7" s="53"/>
      <c r="AG7" s="462">
        <v>54301</v>
      </c>
    </row>
    <row r="8" spans="1:33" ht="17.5" x14ac:dyDescent="0.35">
      <c r="A8" s="78"/>
      <c r="B8" s="79"/>
      <c r="C8" s="80"/>
      <c r="D8" s="80"/>
      <c r="E8" s="80"/>
      <c r="F8" s="80"/>
      <c r="G8" s="81"/>
      <c r="H8" s="334"/>
      <c r="I8" s="72"/>
      <c r="J8" s="51"/>
      <c r="K8" s="72">
        <v>19217</v>
      </c>
      <c r="L8" s="51">
        <v>11566</v>
      </c>
      <c r="M8" s="51"/>
      <c r="N8" s="350">
        <v>10526</v>
      </c>
      <c r="O8" s="350">
        <v>84036</v>
      </c>
      <c r="P8" s="362">
        <v>84054</v>
      </c>
      <c r="Q8" s="53"/>
      <c r="R8" s="53"/>
      <c r="S8" s="73"/>
      <c r="T8" s="72">
        <v>27109</v>
      </c>
      <c r="U8" s="85"/>
      <c r="V8" s="334"/>
      <c r="W8" s="441"/>
      <c r="X8" s="447"/>
      <c r="Y8" s="349"/>
      <c r="AA8" s="50"/>
      <c r="AB8" s="349"/>
      <c r="AC8" s="41"/>
      <c r="AD8" s="52"/>
      <c r="AE8" s="408">
        <v>54258</v>
      </c>
      <c r="AF8" s="53"/>
      <c r="AG8" s="77"/>
    </row>
    <row r="9" spans="1:33" ht="17.5" x14ac:dyDescent="0.35">
      <c r="A9" s="78" t="s">
        <v>51</v>
      </c>
      <c r="B9" s="82">
        <f>SUM(C9:G9)</f>
        <v>40</v>
      </c>
      <c r="C9" s="83">
        <v>36</v>
      </c>
      <c r="D9" s="83">
        <v>4</v>
      </c>
      <c r="E9" s="83">
        <v>0</v>
      </c>
      <c r="F9" s="83">
        <v>0</v>
      </c>
      <c r="G9" s="84">
        <v>0</v>
      </c>
      <c r="H9" s="334"/>
      <c r="I9" s="72"/>
      <c r="J9" s="51"/>
      <c r="K9" s="72">
        <v>19219</v>
      </c>
      <c r="L9" s="51">
        <v>11567</v>
      </c>
      <c r="M9" s="51"/>
      <c r="N9" s="73">
        <v>10527</v>
      </c>
      <c r="O9" s="350">
        <v>84037</v>
      </c>
      <c r="P9" s="362">
        <v>84055</v>
      </c>
      <c r="Q9" s="53"/>
      <c r="R9" s="53"/>
      <c r="S9" s="85"/>
      <c r="T9" s="72">
        <v>27110</v>
      </c>
      <c r="U9" s="334"/>
      <c r="V9" s="334"/>
      <c r="W9" s="39"/>
      <c r="X9" s="77"/>
      <c r="Y9" s="53"/>
      <c r="AA9" s="50"/>
      <c r="AB9" s="334"/>
      <c r="AC9" s="41"/>
      <c r="AD9" s="52"/>
      <c r="AE9" s="408">
        <v>54259</v>
      </c>
      <c r="AF9" s="53"/>
      <c r="AG9" s="77"/>
    </row>
    <row r="10" spans="1:33" ht="17.5" x14ac:dyDescent="0.35">
      <c r="A10" s="78" t="s">
        <v>118</v>
      </c>
      <c r="B10" s="82">
        <f>SUM(C10:G10)</f>
        <v>7</v>
      </c>
      <c r="C10" s="83">
        <v>7</v>
      </c>
      <c r="D10" s="83">
        <v>0</v>
      </c>
      <c r="E10" s="83">
        <v>0</v>
      </c>
      <c r="F10" s="83">
        <v>0</v>
      </c>
      <c r="G10" s="84">
        <v>0</v>
      </c>
      <c r="H10" s="334"/>
      <c r="I10" s="72"/>
      <c r="J10" s="51"/>
      <c r="K10" s="72">
        <v>19369</v>
      </c>
      <c r="L10" s="52"/>
      <c r="M10" s="51"/>
      <c r="N10" s="350">
        <v>10528</v>
      </c>
      <c r="O10" s="350">
        <v>84038</v>
      </c>
      <c r="P10" s="362">
        <v>84056</v>
      </c>
      <c r="Q10" s="53"/>
      <c r="R10" s="53"/>
      <c r="S10" s="73"/>
      <c r="T10" s="72">
        <v>27111</v>
      </c>
      <c r="U10" s="334"/>
      <c r="V10" s="334"/>
      <c r="W10" s="39"/>
      <c r="X10" s="77"/>
      <c r="Y10" s="53"/>
      <c r="AA10" s="50"/>
      <c r="AB10" s="334"/>
      <c r="AC10" s="41"/>
      <c r="AD10" s="52"/>
      <c r="AE10" s="408">
        <v>54260</v>
      </c>
      <c r="AF10" s="53"/>
      <c r="AG10" s="77"/>
    </row>
    <row r="11" spans="1:33" ht="17.5" x14ac:dyDescent="0.35">
      <c r="A11" s="78" t="s">
        <v>119</v>
      </c>
      <c r="B11" s="82">
        <f>SUM(C11:G11)</f>
        <v>0</v>
      </c>
      <c r="C11" s="83">
        <v>0</v>
      </c>
      <c r="D11" s="83">
        <v>0</v>
      </c>
      <c r="E11" s="83">
        <v>0</v>
      </c>
      <c r="F11" s="83">
        <v>0</v>
      </c>
      <c r="G11" s="84">
        <v>0</v>
      </c>
      <c r="H11" s="334"/>
      <c r="I11" s="86"/>
      <c r="J11" s="51"/>
      <c r="K11" s="72">
        <v>19375</v>
      </c>
      <c r="L11" s="52"/>
      <c r="M11" s="51"/>
      <c r="N11" s="350">
        <v>10529</v>
      </c>
      <c r="O11" s="350">
        <v>84039</v>
      </c>
      <c r="P11" s="362">
        <v>84057</v>
      </c>
      <c r="Q11" s="53"/>
      <c r="R11" s="53"/>
      <c r="S11" s="345"/>
      <c r="T11" s="72">
        <v>27112</v>
      </c>
      <c r="U11" s="334"/>
      <c r="V11" s="334"/>
      <c r="W11" s="39"/>
      <c r="X11" s="77"/>
      <c r="Y11" s="53"/>
      <c r="Z11" s="73"/>
      <c r="AA11" s="346"/>
      <c r="AB11" s="349"/>
      <c r="AC11" s="41"/>
      <c r="AD11" s="52"/>
      <c r="AE11" s="408">
        <v>54261</v>
      </c>
      <c r="AF11" s="53"/>
      <c r="AG11" s="77"/>
    </row>
    <row r="12" spans="1:33" ht="17.5" x14ac:dyDescent="0.35">
      <c r="A12" s="78" t="s">
        <v>27</v>
      </c>
      <c r="B12" s="404">
        <f>SUM(C12:G12)</f>
        <v>8</v>
      </c>
      <c r="C12" s="83">
        <v>5</v>
      </c>
      <c r="D12" s="83">
        <v>3</v>
      </c>
      <c r="E12" s="83">
        <v>0</v>
      </c>
      <c r="F12" s="83">
        <v>0</v>
      </c>
      <c r="G12" s="84">
        <v>0</v>
      </c>
      <c r="H12" s="90"/>
      <c r="I12" s="86"/>
      <c r="J12" s="51"/>
      <c r="K12" s="72">
        <v>19376</v>
      </c>
      <c r="L12" s="52"/>
      <c r="M12" s="51"/>
      <c r="N12" s="52">
        <v>10530</v>
      </c>
      <c r="O12" s="350">
        <v>84040</v>
      </c>
      <c r="P12" s="362">
        <v>84058</v>
      </c>
      <c r="Q12" s="53"/>
      <c r="R12" s="88"/>
      <c r="S12" s="52"/>
      <c r="T12" s="72">
        <v>27800</v>
      </c>
      <c r="U12" s="334"/>
      <c r="V12" s="334"/>
      <c r="W12" s="39"/>
      <c r="X12" s="77"/>
      <c r="Y12" s="53"/>
      <c r="Z12" s="73"/>
      <c r="AA12" s="346"/>
      <c r="AB12" s="338"/>
      <c r="AC12" s="41"/>
      <c r="AD12" s="52"/>
      <c r="AE12" s="408">
        <v>54262</v>
      </c>
      <c r="AF12" s="53"/>
      <c r="AG12" s="77"/>
    </row>
    <row r="13" spans="1:33" ht="17.5" x14ac:dyDescent="0.35">
      <c r="A13" s="78" t="s">
        <v>213</v>
      </c>
      <c r="B13" s="404">
        <f>SUM(C13:G13)</f>
        <v>5</v>
      </c>
      <c r="C13" s="405">
        <v>0</v>
      </c>
      <c r="D13" s="405">
        <v>0</v>
      </c>
      <c r="E13" s="405">
        <v>0</v>
      </c>
      <c r="F13" s="405">
        <v>0</v>
      </c>
      <c r="G13" s="406">
        <v>5</v>
      </c>
      <c r="H13" s="90"/>
      <c r="I13" s="86"/>
      <c r="J13" s="51"/>
      <c r="K13" s="72">
        <v>19552</v>
      </c>
      <c r="L13" s="73"/>
      <c r="M13" s="51"/>
      <c r="N13" s="52">
        <v>10531</v>
      </c>
      <c r="O13" s="350">
        <v>84041</v>
      </c>
      <c r="P13" s="362">
        <v>84059</v>
      </c>
      <c r="Q13" s="53"/>
      <c r="R13" s="53"/>
      <c r="S13" s="52"/>
      <c r="T13" s="72">
        <v>27801</v>
      </c>
      <c r="U13" s="334"/>
      <c r="V13" s="85"/>
      <c r="W13" s="39"/>
      <c r="X13" s="77"/>
      <c r="Y13" s="53"/>
      <c r="Z13" s="52"/>
      <c r="AA13" s="346"/>
      <c r="AB13" s="338"/>
      <c r="AC13" s="41"/>
      <c r="AD13" s="52"/>
      <c r="AE13" s="52"/>
      <c r="AF13" s="53"/>
      <c r="AG13" s="77"/>
    </row>
    <row r="14" spans="1:33" ht="17.5" x14ac:dyDescent="0.35">
      <c r="A14" s="78"/>
      <c r="B14" s="79"/>
      <c r="C14" s="80"/>
      <c r="D14" s="80"/>
      <c r="E14" s="80"/>
      <c r="F14" s="80"/>
      <c r="G14" s="81"/>
      <c r="H14" s="90"/>
      <c r="I14" s="86"/>
      <c r="J14" s="51"/>
      <c r="K14" s="457"/>
      <c r="L14" s="73"/>
      <c r="M14" s="51"/>
      <c r="N14" s="52">
        <v>10532</v>
      </c>
      <c r="O14" s="350">
        <v>84042</v>
      </c>
      <c r="P14" s="362">
        <v>84060</v>
      </c>
      <c r="Q14" s="53"/>
      <c r="R14" s="53"/>
      <c r="S14" s="91"/>
      <c r="T14" s="72">
        <v>27802</v>
      </c>
      <c r="U14" s="334"/>
      <c r="V14" s="334"/>
      <c r="W14" s="39"/>
      <c r="X14" s="77"/>
      <c r="Y14" s="53"/>
      <c r="Z14" s="52"/>
      <c r="AA14" s="346"/>
      <c r="AB14" s="338"/>
      <c r="AC14" s="41"/>
      <c r="AD14" s="52"/>
      <c r="AE14" s="52"/>
      <c r="AF14" s="53"/>
      <c r="AG14" s="77"/>
    </row>
    <row r="15" spans="1:33" ht="17.5" x14ac:dyDescent="0.35">
      <c r="A15" s="78"/>
      <c r="B15" s="79"/>
      <c r="C15" s="80"/>
      <c r="D15" s="80"/>
      <c r="E15" s="80"/>
      <c r="F15" s="80"/>
      <c r="G15" s="81"/>
      <c r="H15" s="90"/>
      <c r="I15" s="41"/>
      <c r="J15" s="51"/>
      <c r="K15" s="72"/>
      <c r="L15" s="73"/>
      <c r="M15" s="85"/>
      <c r="N15" s="73">
        <v>10895</v>
      </c>
      <c r="O15" s="350">
        <v>84043</v>
      </c>
      <c r="P15" s="362">
        <v>84061</v>
      </c>
      <c r="Q15" s="53"/>
      <c r="R15" s="53"/>
      <c r="S15" s="91"/>
      <c r="T15" s="72">
        <v>27804</v>
      </c>
      <c r="U15" s="334"/>
      <c r="W15" s="39"/>
      <c r="X15" s="77"/>
      <c r="Y15" s="53"/>
      <c r="Z15" s="52"/>
      <c r="AA15" s="346"/>
      <c r="AB15" s="338"/>
      <c r="AC15" s="41"/>
      <c r="AD15" s="52"/>
      <c r="AE15" s="52"/>
      <c r="AF15" s="53"/>
      <c r="AG15" s="77"/>
    </row>
    <row r="16" spans="1:33" ht="17.5" x14ac:dyDescent="0.35">
      <c r="A16" s="78"/>
      <c r="B16" s="79"/>
      <c r="C16" s="80"/>
      <c r="D16" s="80"/>
      <c r="E16" s="80"/>
      <c r="F16" s="80"/>
      <c r="G16" s="81"/>
      <c r="H16" s="90"/>
      <c r="I16" s="41"/>
      <c r="J16" s="51"/>
      <c r="K16" s="72"/>
      <c r="L16" s="73"/>
      <c r="M16" s="85"/>
      <c r="N16" s="73"/>
      <c r="O16" s="350">
        <v>84044</v>
      </c>
      <c r="P16" s="362">
        <v>84062</v>
      </c>
      <c r="Q16" s="53"/>
      <c r="R16" s="53"/>
      <c r="S16" s="91"/>
      <c r="T16" s="41">
        <v>27806</v>
      </c>
      <c r="U16" s="334"/>
      <c r="W16" s="39"/>
      <c r="X16" s="77"/>
      <c r="Y16" s="53"/>
      <c r="Z16" s="52"/>
      <c r="AA16" s="346"/>
      <c r="AB16" s="338"/>
      <c r="AC16" s="41"/>
      <c r="AD16" s="52"/>
      <c r="AE16" s="52"/>
      <c r="AF16" s="53"/>
      <c r="AG16" s="77"/>
    </row>
    <row r="17" spans="1:33" ht="17.5" x14ac:dyDescent="0.35">
      <c r="A17" s="78"/>
      <c r="B17" s="79"/>
      <c r="C17" s="80"/>
      <c r="D17" s="80"/>
      <c r="E17" s="80"/>
      <c r="F17" s="80"/>
      <c r="G17" s="81"/>
      <c r="H17" s="90"/>
      <c r="I17" s="41"/>
      <c r="J17" s="51"/>
      <c r="K17" s="72"/>
      <c r="L17" s="52"/>
      <c r="M17" s="85"/>
      <c r="N17" s="73"/>
      <c r="O17" s="350">
        <v>84045</v>
      </c>
      <c r="P17" s="362">
        <v>84063</v>
      </c>
      <c r="Q17" s="53"/>
      <c r="R17" s="53"/>
      <c r="S17" s="91"/>
      <c r="T17" s="72">
        <v>27807</v>
      </c>
      <c r="U17" s="85"/>
      <c r="W17" s="39"/>
      <c r="X17" s="77"/>
      <c r="Y17" s="53"/>
      <c r="Z17" s="52"/>
      <c r="AA17" s="346"/>
      <c r="AB17" s="334"/>
      <c r="AC17" s="41"/>
      <c r="AD17" s="52"/>
      <c r="AE17" s="52"/>
      <c r="AF17" s="53"/>
      <c r="AG17" s="77"/>
    </row>
    <row r="18" spans="1:33" ht="17.5" x14ac:dyDescent="0.35">
      <c r="A18" s="78"/>
      <c r="B18" s="79"/>
      <c r="C18" s="80"/>
      <c r="D18" s="80"/>
      <c r="E18" s="80"/>
      <c r="F18" s="80"/>
      <c r="G18" s="81"/>
      <c r="H18" s="90"/>
      <c r="I18" s="41"/>
      <c r="J18" s="51"/>
      <c r="K18" s="72"/>
      <c r="L18" s="52"/>
      <c r="M18" s="85"/>
      <c r="N18" s="73"/>
      <c r="O18" s="350">
        <v>84046</v>
      </c>
      <c r="P18" s="362">
        <v>84064</v>
      </c>
      <c r="Q18" s="53"/>
      <c r="R18" s="53"/>
      <c r="S18" s="91"/>
      <c r="T18" s="72"/>
      <c r="U18" s="85"/>
      <c r="W18" s="39"/>
      <c r="X18" s="77"/>
      <c r="Y18" s="53"/>
      <c r="Z18" s="52"/>
      <c r="AA18" s="346"/>
      <c r="AB18" s="334"/>
      <c r="AC18" s="41"/>
      <c r="AD18" s="52"/>
      <c r="AE18" s="52"/>
      <c r="AF18" s="53"/>
      <c r="AG18" s="77"/>
    </row>
    <row r="19" spans="1:33" ht="17.5" x14ac:dyDescent="0.35">
      <c r="A19" s="78"/>
      <c r="B19" s="79"/>
      <c r="C19" s="80"/>
      <c r="D19" s="80"/>
      <c r="E19" s="80"/>
      <c r="F19" s="80"/>
      <c r="G19" s="81"/>
      <c r="H19" s="90"/>
      <c r="I19" s="41"/>
      <c r="J19" s="51"/>
      <c r="K19" s="72"/>
      <c r="L19" s="52"/>
      <c r="M19" s="85"/>
      <c r="N19" s="73"/>
      <c r="O19" s="350">
        <v>84047</v>
      </c>
      <c r="P19" s="362">
        <v>84065</v>
      </c>
      <c r="Q19" s="53"/>
      <c r="R19" s="53"/>
      <c r="S19" s="91"/>
      <c r="T19" s="72"/>
      <c r="U19" s="85"/>
      <c r="W19" s="39"/>
      <c r="X19" s="77"/>
      <c r="Y19" s="53"/>
      <c r="Z19" s="52"/>
      <c r="AA19" s="346"/>
      <c r="AB19" s="334"/>
      <c r="AC19" s="41"/>
      <c r="AD19" s="52"/>
      <c r="AE19" s="52"/>
      <c r="AF19" s="53"/>
      <c r="AG19" s="77"/>
    </row>
    <row r="20" spans="1:33" ht="18" thickBot="1" x14ac:dyDescent="0.4">
      <c r="A20" s="78"/>
      <c r="B20" s="79"/>
      <c r="C20" s="80"/>
      <c r="D20" s="80"/>
      <c r="E20" s="80"/>
      <c r="F20" s="80"/>
      <c r="G20" s="81"/>
      <c r="H20" s="90"/>
      <c r="I20" s="41"/>
      <c r="J20" s="51"/>
      <c r="K20" s="89"/>
      <c r="L20" s="52"/>
      <c r="M20" s="85"/>
      <c r="N20" s="73"/>
      <c r="O20" s="350">
        <v>84048</v>
      </c>
      <c r="P20" s="362">
        <v>84066</v>
      </c>
      <c r="Q20" s="53"/>
      <c r="R20" s="53"/>
      <c r="S20" s="91"/>
      <c r="T20" s="41"/>
      <c r="U20" s="334"/>
      <c r="W20" s="39"/>
      <c r="X20" s="77"/>
      <c r="Y20" s="53"/>
      <c r="Z20" s="52"/>
      <c r="AA20" s="346"/>
      <c r="AB20" s="334"/>
      <c r="AC20" s="41"/>
      <c r="AD20" s="52"/>
      <c r="AE20" s="52"/>
      <c r="AF20" s="53"/>
      <c r="AG20" s="77"/>
    </row>
    <row r="21" spans="1:33" ht="18.5" thickBot="1" x14ac:dyDescent="0.4">
      <c r="A21" s="92" t="s">
        <v>120</v>
      </c>
      <c r="B21" s="93"/>
      <c r="C21" s="94"/>
      <c r="D21" s="95"/>
      <c r="E21" s="96"/>
      <c r="F21" s="94"/>
      <c r="G21" s="97"/>
      <c r="H21" s="90"/>
      <c r="I21" s="41"/>
      <c r="J21" s="52"/>
      <c r="K21" s="332"/>
      <c r="L21" s="91"/>
      <c r="M21" s="76"/>
      <c r="N21" s="91"/>
      <c r="O21" s="350">
        <v>84049</v>
      </c>
      <c r="P21" s="362">
        <v>84067</v>
      </c>
      <c r="Q21" s="53"/>
      <c r="R21" s="53"/>
      <c r="S21" s="91"/>
      <c r="T21" s="332"/>
      <c r="U21" s="334"/>
      <c r="V21" s="76"/>
      <c r="W21" s="39"/>
      <c r="X21" s="77"/>
      <c r="Y21" s="53"/>
      <c r="Z21" s="52"/>
      <c r="AA21" s="50"/>
      <c r="AB21" s="334"/>
      <c r="AC21" s="41"/>
      <c r="AD21" s="52"/>
      <c r="AE21" s="52"/>
      <c r="AF21" s="53"/>
      <c r="AG21" s="77"/>
    </row>
    <row r="22" spans="1:33" ht="18" x14ac:dyDescent="0.35">
      <c r="A22" s="436"/>
      <c r="B22" s="437"/>
      <c r="C22" s="118"/>
      <c r="D22" s="118"/>
      <c r="E22" s="118"/>
      <c r="F22" s="118"/>
      <c r="G22" s="209"/>
      <c r="H22" s="90"/>
      <c r="I22" s="41"/>
      <c r="J22" s="51"/>
      <c r="K22" s="332"/>
      <c r="L22" s="91"/>
      <c r="M22" s="76"/>
      <c r="N22" s="91"/>
      <c r="O22" s="350">
        <v>84050</v>
      </c>
      <c r="P22" s="362">
        <v>84068</v>
      </c>
      <c r="Q22" s="53"/>
      <c r="R22" s="53"/>
      <c r="S22" s="91"/>
      <c r="T22" s="332"/>
      <c r="U22" s="334"/>
      <c r="V22" s="76"/>
      <c r="W22" s="39"/>
      <c r="X22" s="77"/>
      <c r="Y22" s="53"/>
      <c r="Z22" s="52"/>
      <c r="AA22" s="50"/>
      <c r="AB22" s="334"/>
      <c r="AC22" s="41"/>
      <c r="AD22" s="52"/>
      <c r="AE22" s="52"/>
      <c r="AF22" s="53"/>
      <c r="AG22" s="77"/>
    </row>
    <row r="23" spans="1:33" ht="18" x14ac:dyDescent="0.35">
      <c r="A23" s="436"/>
      <c r="B23" s="110"/>
      <c r="C23" s="208"/>
      <c r="D23" s="118"/>
      <c r="E23" s="119"/>
      <c r="F23" s="208"/>
      <c r="G23" s="209"/>
      <c r="H23" s="90"/>
      <c r="I23" s="41"/>
      <c r="J23" s="51"/>
      <c r="K23" s="332"/>
      <c r="L23" s="91"/>
      <c r="M23" s="76"/>
      <c r="N23" s="91"/>
      <c r="O23" s="350">
        <v>84051</v>
      </c>
      <c r="P23" s="362">
        <v>84069</v>
      </c>
      <c r="Q23" s="53"/>
      <c r="R23" s="53"/>
      <c r="S23" s="91"/>
      <c r="T23" s="332"/>
      <c r="U23" s="334"/>
      <c r="V23" s="76"/>
      <c r="W23" s="39"/>
      <c r="X23" s="77"/>
      <c r="Y23" s="53"/>
      <c r="Z23" s="52"/>
      <c r="AA23" s="50"/>
      <c r="AB23" s="334"/>
      <c r="AC23" s="41"/>
      <c r="AD23" s="52"/>
      <c r="AE23" s="52"/>
      <c r="AF23" s="53"/>
      <c r="AG23" s="77"/>
    </row>
    <row r="24" spans="1:33" ht="18" thickBot="1" x14ac:dyDescent="0.4">
      <c r="A24" s="78"/>
      <c r="B24" s="98"/>
      <c r="C24" s="99"/>
      <c r="D24" s="99"/>
      <c r="E24" s="99"/>
      <c r="F24" s="99"/>
      <c r="G24" s="100"/>
      <c r="H24" s="90"/>
      <c r="I24" s="41"/>
      <c r="J24" s="51"/>
      <c r="K24" s="41"/>
      <c r="L24" s="52"/>
      <c r="M24" s="76"/>
      <c r="N24" s="64"/>
      <c r="O24" s="428">
        <v>84052</v>
      </c>
      <c r="P24" s="429"/>
      <c r="Q24" s="53"/>
      <c r="R24" s="53"/>
      <c r="S24" s="41"/>
      <c r="T24" s="60"/>
      <c r="U24" s="334"/>
      <c r="V24" s="76"/>
      <c r="W24" s="39"/>
      <c r="X24" s="440"/>
      <c r="Y24" s="65"/>
      <c r="Z24" s="64"/>
      <c r="AA24" s="62"/>
      <c r="AB24" s="53"/>
      <c r="AC24" s="41"/>
      <c r="AD24" s="52"/>
      <c r="AE24" s="52"/>
      <c r="AF24" s="53"/>
      <c r="AG24" s="77"/>
    </row>
    <row r="25" spans="1:33" ht="18" x14ac:dyDescent="0.35">
      <c r="A25" s="101" t="s">
        <v>121</v>
      </c>
      <c r="B25" s="102">
        <f>SUM(C25:G25)</f>
        <v>60</v>
      </c>
      <c r="C25" s="103">
        <f>SUM(C9:C13)</f>
        <v>48</v>
      </c>
      <c r="D25" s="103">
        <f>SUM(D9:D13)</f>
        <v>7</v>
      </c>
      <c r="E25" s="103">
        <f>SUM(E9:E13)</f>
        <v>0</v>
      </c>
      <c r="F25" s="103">
        <f>SUM(F9:F13)</f>
        <v>0</v>
      </c>
      <c r="G25" s="103">
        <f>SUM(G9:G13)</f>
        <v>5</v>
      </c>
      <c r="H25" s="125"/>
      <c r="I25" s="126"/>
      <c r="J25" s="128"/>
      <c r="K25" s="128"/>
      <c r="L25" s="128"/>
      <c r="M25" s="129"/>
      <c r="N25" s="128"/>
      <c r="O25" s="128"/>
      <c r="P25" s="364"/>
      <c r="Q25" s="127"/>
      <c r="R25" s="127"/>
      <c r="S25" s="128"/>
      <c r="T25" s="128"/>
      <c r="U25" s="128"/>
      <c r="V25" s="129"/>
      <c r="W25" s="199"/>
      <c r="X25" s="364"/>
      <c r="Y25" s="132"/>
      <c r="Z25" s="128"/>
      <c r="AA25" s="199"/>
      <c r="AB25" s="128"/>
      <c r="AC25" s="126"/>
      <c r="AD25" s="128"/>
      <c r="AE25" s="128"/>
      <c r="AF25" s="129"/>
      <c r="AG25" s="130"/>
    </row>
    <row r="26" spans="1:33" ht="18" x14ac:dyDescent="0.35">
      <c r="A26" s="104" t="s">
        <v>122</v>
      </c>
      <c r="B26" s="105">
        <f>SUM(C26:G26)</f>
        <v>72</v>
      </c>
      <c r="C26" s="106">
        <f>SUM(H26:P26)</f>
        <v>54</v>
      </c>
      <c r="D26" s="107">
        <f>SUM(Q26:V26)</f>
        <v>11</v>
      </c>
      <c r="E26" s="108">
        <f>SUM(W26:W26)</f>
        <v>0</v>
      </c>
      <c r="F26" s="106">
        <f>SUM(Y26:Z26)</f>
        <v>0</v>
      </c>
      <c r="G26" s="109">
        <f>SUM(AA26:AG26)</f>
        <v>7</v>
      </c>
      <c r="H26" s="134">
        <f>COUNTA(H7:H24)</f>
        <v>0</v>
      </c>
      <c r="I26" s="131">
        <f>COUNTA(I7:I24)</f>
        <v>0</v>
      </c>
      <c r="J26" s="133">
        <f>COUNTA(J7:J24)</f>
        <v>0</v>
      </c>
      <c r="K26" s="133">
        <f>COUNTA(K7:K24)</f>
        <v>7</v>
      </c>
      <c r="L26" s="498">
        <f>COUNTA(L7:M24)</f>
        <v>3</v>
      </c>
      <c r="M26" s="499"/>
      <c r="N26" s="133">
        <f>COUNTA(N7:N24)</f>
        <v>9</v>
      </c>
      <c r="O26" s="498">
        <f>COUNTA(O7:P24)</f>
        <v>35</v>
      </c>
      <c r="P26" s="502"/>
      <c r="Q26" s="132">
        <f>COUNTA(Q7:Q24)</f>
        <v>0</v>
      </c>
      <c r="R26" s="132">
        <f>COUNTA(R7:R24)</f>
        <v>0</v>
      </c>
      <c r="S26" s="133">
        <f>COUNTA(S7:S24)</f>
        <v>0</v>
      </c>
      <c r="T26" s="133">
        <f>COUNTA(T7:T24)</f>
        <v>11</v>
      </c>
      <c r="U26" s="498">
        <f>COUNTA(U7:V24)</f>
        <v>0</v>
      </c>
      <c r="V26" s="502"/>
      <c r="W26" s="503">
        <f>COUNTA(W7:X24)</f>
        <v>0</v>
      </c>
      <c r="X26" s="502"/>
      <c r="Y26" s="197">
        <f t="shared" ref="Y26:AD26" si="0">COUNTA(Y7:Y24)</f>
        <v>0</v>
      </c>
      <c r="Z26" s="133">
        <f t="shared" si="0"/>
        <v>0</v>
      </c>
      <c r="AA26" s="198">
        <f t="shared" si="0"/>
        <v>0</v>
      </c>
      <c r="AB26" s="133">
        <f t="shared" si="0"/>
        <v>0</v>
      </c>
      <c r="AC26" s="131">
        <f t="shared" si="0"/>
        <v>0</v>
      </c>
      <c r="AD26" s="133">
        <f t="shared" si="0"/>
        <v>0</v>
      </c>
      <c r="AE26" s="498">
        <f>COUNTA(AE7:AF24)</f>
        <v>6</v>
      </c>
      <c r="AF26" s="499"/>
      <c r="AG26" s="135">
        <f>COUNTA(AG7:AG24)</f>
        <v>1</v>
      </c>
    </row>
    <row r="27" spans="1:33" ht="18.5" thickBot="1" x14ac:dyDescent="0.4">
      <c r="A27" s="111" t="s">
        <v>123</v>
      </c>
      <c r="B27" s="112">
        <f t="shared" ref="B27:G27" si="1">IF(B25=0,0,(B26-B25)/B25)</f>
        <v>0.2</v>
      </c>
      <c r="C27" s="113">
        <f t="shared" si="1"/>
        <v>0.125</v>
      </c>
      <c r="D27" s="113">
        <f t="shared" si="1"/>
        <v>0.5714285714285714</v>
      </c>
      <c r="E27" s="113">
        <f t="shared" si="1"/>
        <v>0</v>
      </c>
      <c r="F27" s="113">
        <f t="shared" si="1"/>
        <v>0</v>
      </c>
      <c r="G27" s="114">
        <f t="shared" si="1"/>
        <v>0.4</v>
      </c>
      <c r="H27" s="137"/>
      <c r="I27" s="138"/>
      <c r="J27" s="140"/>
      <c r="K27" s="140"/>
      <c r="L27" s="140"/>
      <c r="M27" s="141"/>
      <c r="N27" s="140"/>
      <c r="O27" s="140"/>
      <c r="P27" s="365"/>
      <c r="Q27" s="139"/>
      <c r="R27" s="139"/>
      <c r="S27" s="140"/>
      <c r="T27" s="140"/>
      <c r="U27" s="140"/>
      <c r="V27" s="141"/>
      <c r="W27" s="200"/>
      <c r="X27" s="365"/>
      <c r="Y27" s="139"/>
      <c r="Z27" s="140"/>
      <c r="AA27" s="200"/>
      <c r="AB27" s="140"/>
      <c r="AC27" s="138"/>
      <c r="AD27" s="140"/>
      <c r="AE27" s="140"/>
      <c r="AF27" s="141"/>
      <c r="AG27" s="142"/>
    </row>
    <row r="28" spans="1:33" ht="18" x14ac:dyDescent="0.35">
      <c r="A28" s="67" t="s">
        <v>117</v>
      </c>
      <c r="B28" s="79"/>
      <c r="C28" s="80"/>
      <c r="D28" s="80"/>
      <c r="E28" s="80"/>
      <c r="F28" s="80"/>
      <c r="G28" s="81"/>
      <c r="H28" s="76"/>
      <c r="I28" s="71"/>
      <c r="J28" s="72"/>
      <c r="K28" s="72">
        <v>19172</v>
      </c>
      <c r="L28" s="45"/>
      <c r="M28" s="44"/>
      <c r="N28" s="52"/>
      <c r="O28" s="45"/>
      <c r="P28" s="366"/>
      <c r="Q28" s="53"/>
      <c r="R28" s="185"/>
      <c r="S28" s="41"/>
      <c r="T28" s="85">
        <v>27601</v>
      </c>
      <c r="U28" s="45"/>
      <c r="V28" s="44"/>
      <c r="W28" s="46">
        <v>36031</v>
      </c>
      <c r="X28" s="77"/>
      <c r="Y28" s="453"/>
      <c r="Z28" s="73"/>
      <c r="AA28" s="50"/>
      <c r="AB28" s="85"/>
      <c r="AC28" s="41"/>
      <c r="AD28" s="52"/>
      <c r="AE28" s="45"/>
      <c r="AF28" s="44"/>
      <c r="AG28" s="42"/>
    </row>
    <row r="29" spans="1:33" ht="17.5" x14ac:dyDescent="0.35">
      <c r="A29" s="78"/>
      <c r="B29" s="79"/>
      <c r="C29" s="80"/>
      <c r="D29" s="80"/>
      <c r="E29" s="80"/>
      <c r="F29" s="80"/>
      <c r="G29" s="81"/>
      <c r="H29" s="90"/>
      <c r="I29" s="72"/>
      <c r="J29" s="85"/>
      <c r="K29" s="72">
        <v>19173</v>
      </c>
      <c r="L29" s="52"/>
      <c r="M29" s="51"/>
      <c r="N29" s="52"/>
      <c r="O29" s="52"/>
      <c r="P29" s="77"/>
      <c r="Q29" s="53"/>
      <c r="R29" s="185"/>
      <c r="S29" s="41"/>
      <c r="T29" s="85">
        <v>27797</v>
      </c>
      <c r="U29" s="52"/>
      <c r="V29" s="51"/>
      <c r="W29" s="39">
        <v>36048</v>
      </c>
      <c r="X29" s="77"/>
      <c r="Y29" s="51"/>
      <c r="Z29" s="73"/>
      <c r="AA29" s="120"/>
      <c r="AB29" s="85"/>
      <c r="AC29" s="41"/>
      <c r="AD29" s="52"/>
      <c r="AE29" s="52"/>
      <c r="AF29" s="51"/>
      <c r="AG29" s="87"/>
    </row>
    <row r="30" spans="1:33" ht="17.5" x14ac:dyDescent="0.35">
      <c r="A30" s="78" t="s">
        <v>68</v>
      </c>
      <c r="B30" s="82">
        <f>SUM(C30:G30)</f>
        <v>12</v>
      </c>
      <c r="C30" s="83">
        <v>4</v>
      </c>
      <c r="D30" s="83">
        <v>4</v>
      </c>
      <c r="E30" s="83">
        <v>4</v>
      </c>
      <c r="F30" s="83">
        <v>0</v>
      </c>
      <c r="G30" s="84">
        <v>0</v>
      </c>
      <c r="H30" s="90"/>
      <c r="I30" s="72"/>
      <c r="J30" s="85"/>
      <c r="K30" s="72">
        <v>19175</v>
      </c>
      <c r="L30" s="52"/>
      <c r="M30" s="51"/>
      <c r="N30" s="52"/>
      <c r="O30" s="52"/>
      <c r="P30" s="77"/>
      <c r="Q30" s="53"/>
      <c r="R30" s="51"/>
      <c r="S30" s="41"/>
      <c r="T30" s="73">
        <v>27798</v>
      </c>
      <c r="U30" s="52"/>
      <c r="V30" s="51"/>
      <c r="W30" s="441">
        <v>36066</v>
      </c>
      <c r="X30" s="447"/>
      <c r="Y30" s="51"/>
      <c r="Z30" s="73"/>
      <c r="AA30" s="50"/>
      <c r="AB30" s="51"/>
      <c r="AC30" s="41"/>
      <c r="AD30" s="52"/>
      <c r="AE30" s="52"/>
      <c r="AF30" s="51"/>
      <c r="AG30" s="87"/>
    </row>
    <row r="31" spans="1:33" ht="17.5" x14ac:dyDescent="0.35">
      <c r="A31" s="78" t="s">
        <v>124</v>
      </c>
      <c r="B31" s="82">
        <f>SUM(C31:G31)</f>
        <v>0</v>
      </c>
      <c r="C31" s="83">
        <v>0</v>
      </c>
      <c r="D31" s="121">
        <v>0</v>
      </c>
      <c r="E31" s="83">
        <v>0</v>
      </c>
      <c r="F31" s="83">
        <v>0</v>
      </c>
      <c r="G31" s="84">
        <v>0</v>
      </c>
      <c r="H31" s="90"/>
      <c r="I31" s="72"/>
      <c r="J31" s="73"/>
      <c r="K31" s="72">
        <v>19176</v>
      </c>
      <c r="L31" s="52"/>
      <c r="M31" s="51"/>
      <c r="N31" s="52"/>
      <c r="O31" s="52"/>
      <c r="P31" s="77"/>
      <c r="Q31" s="53"/>
      <c r="R31" s="53"/>
      <c r="S31" s="41"/>
      <c r="T31" s="72"/>
      <c r="U31" s="52"/>
      <c r="V31" s="51"/>
      <c r="W31" s="441">
        <v>37254</v>
      </c>
      <c r="X31" s="447"/>
      <c r="Y31" s="51"/>
      <c r="Z31" s="73"/>
      <c r="AA31" s="337"/>
      <c r="AB31" s="51"/>
      <c r="AC31" s="41"/>
      <c r="AD31" s="52"/>
      <c r="AE31" s="52"/>
      <c r="AF31" s="51"/>
      <c r="AG31" s="87"/>
    </row>
    <row r="32" spans="1:33" ht="17.5" x14ac:dyDescent="0.35">
      <c r="A32" s="78"/>
      <c r="B32" s="79"/>
      <c r="C32" s="122"/>
      <c r="D32" s="122"/>
      <c r="E32" s="122"/>
      <c r="F32" s="122"/>
      <c r="G32" s="123"/>
      <c r="H32" s="90"/>
      <c r="I32" s="41"/>
      <c r="J32" s="196"/>
      <c r="K32" s="72">
        <v>19371</v>
      </c>
      <c r="L32" s="52"/>
      <c r="M32" s="51"/>
      <c r="N32" s="52"/>
      <c r="O32" s="52"/>
      <c r="P32" s="77"/>
      <c r="Q32" s="53"/>
      <c r="R32" s="53"/>
      <c r="S32" s="41"/>
      <c r="T32" s="72"/>
      <c r="U32" s="52"/>
      <c r="V32" s="51"/>
      <c r="W32" s="39">
        <v>37259</v>
      </c>
      <c r="X32" s="77"/>
      <c r="Y32" s="51"/>
      <c r="Z32" s="73"/>
      <c r="AA32" s="50"/>
      <c r="AB32" s="52"/>
      <c r="AC32" s="41"/>
      <c r="AD32" s="52"/>
      <c r="AE32" s="52"/>
      <c r="AF32" s="51"/>
      <c r="AG32" s="87"/>
    </row>
    <row r="33" spans="1:33" ht="17.5" x14ac:dyDescent="0.35">
      <c r="A33" s="78"/>
      <c r="B33" s="79"/>
      <c r="C33" s="80"/>
      <c r="D33" s="80"/>
      <c r="E33" s="80"/>
      <c r="F33" s="80"/>
      <c r="G33" s="81"/>
      <c r="H33" s="90"/>
      <c r="I33" s="41"/>
      <c r="J33" s="51"/>
      <c r="K33" s="72">
        <v>19372</v>
      </c>
      <c r="L33" s="52"/>
      <c r="M33" s="51"/>
      <c r="N33" s="52"/>
      <c r="O33" s="52"/>
      <c r="P33" s="77"/>
      <c r="Q33" s="53"/>
      <c r="R33" s="53"/>
      <c r="S33" s="41"/>
      <c r="T33" s="72"/>
      <c r="U33" s="52"/>
      <c r="V33" s="51"/>
      <c r="W33" s="39"/>
      <c r="X33" s="77"/>
      <c r="Y33" s="51"/>
      <c r="Z33" s="73"/>
      <c r="AA33" s="50"/>
      <c r="AB33" s="52"/>
      <c r="AC33" s="41"/>
      <c r="AD33" s="52"/>
      <c r="AE33" s="52"/>
      <c r="AF33" s="51"/>
      <c r="AG33" s="87"/>
    </row>
    <row r="34" spans="1:33" ht="17.5" x14ac:dyDescent="0.35">
      <c r="A34" s="78"/>
      <c r="B34" s="79"/>
      <c r="C34" s="80"/>
      <c r="D34" s="80"/>
      <c r="E34" s="80"/>
      <c r="F34" s="80"/>
      <c r="G34" s="81"/>
      <c r="H34" s="90"/>
      <c r="I34" s="41"/>
      <c r="J34" s="51"/>
      <c r="K34" s="72"/>
      <c r="L34" s="52"/>
      <c r="M34" s="51"/>
      <c r="N34" s="52"/>
      <c r="O34" s="52"/>
      <c r="P34" s="77"/>
      <c r="Q34" s="53"/>
      <c r="R34" s="53"/>
      <c r="S34" s="41"/>
      <c r="U34" s="52"/>
      <c r="V34" s="51"/>
      <c r="W34" s="39"/>
      <c r="X34" s="77"/>
      <c r="Y34" s="51"/>
      <c r="Z34" s="73"/>
      <c r="AA34" s="50"/>
      <c r="AB34" s="52"/>
      <c r="AC34" s="41"/>
      <c r="AD34" s="52"/>
      <c r="AE34" s="52"/>
      <c r="AF34" s="51"/>
      <c r="AG34" s="87"/>
    </row>
    <row r="35" spans="1:33" ht="18" thickBot="1" x14ac:dyDescent="0.4">
      <c r="A35" s="78"/>
      <c r="B35" s="79"/>
      <c r="C35" s="80"/>
      <c r="D35" s="80"/>
      <c r="E35" s="80"/>
      <c r="F35" s="80"/>
      <c r="G35" s="81"/>
      <c r="H35" s="90"/>
      <c r="I35" s="41"/>
      <c r="J35" s="51"/>
      <c r="K35" s="332"/>
      <c r="L35" s="52"/>
      <c r="M35" s="51"/>
      <c r="N35" s="91"/>
      <c r="O35" s="91"/>
      <c r="P35" s="363"/>
      <c r="Q35" s="53"/>
      <c r="R35" s="53"/>
      <c r="S35" s="41"/>
      <c r="U35" s="52"/>
      <c r="V35" s="51"/>
      <c r="W35" s="39"/>
      <c r="X35" s="77"/>
      <c r="Y35" s="53"/>
      <c r="Z35" s="73"/>
      <c r="AA35" s="50"/>
      <c r="AB35" s="52"/>
      <c r="AC35" s="41"/>
      <c r="AD35" s="52"/>
      <c r="AE35" s="52"/>
      <c r="AF35" s="51"/>
      <c r="AG35" s="87"/>
    </row>
    <row r="36" spans="1:33" ht="18.5" thickBot="1" x14ac:dyDescent="0.4">
      <c r="A36" s="92" t="s">
        <v>120</v>
      </c>
      <c r="B36" s="93"/>
      <c r="C36" s="94"/>
      <c r="D36" s="95"/>
      <c r="E36" s="96"/>
      <c r="F36" s="94"/>
      <c r="G36" s="97"/>
      <c r="H36" s="90"/>
      <c r="I36" s="41"/>
      <c r="J36" s="51"/>
      <c r="K36" s="41"/>
      <c r="L36" s="52"/>
      <c r="M36" s="51"/>
      <c r="N36" s="52"/>
      <c r="O36" s="52"/>
      <c r="P36" s="77"/>
      <c r="Q36" s="53"/>
      <c r="R36" s="53"/>
      <c r="S36" s="41"/>
      <c r="T36" s="51"/>
      <c r="U36" s="52"/>
      <c r="V36" s="51"/>
      <c r="W36" s="39"/>
      <c r="X36" s="77"/>
      <c r="Y36" s="53"/>
      <c r="Z36" s="73"/>
      <c r="AA36" s="50"/>
      <c r="AB36" s="52"/>
      <c r="AC36" s="41"/>
      <c r="AD36" s="52"/>
      <c r="AE36" s="52"/>
      <c r="AF36" s="51"/>
      <c r="AG36" s="87"/>
    </row>
    <row r="37" spans="1:33" ht="18" thickBot="1" x14ac:dyDescent="0.4">
      <c r="A37" s="78"/>
      <c r="B37" s="98"/>
      <c r="C37" s="99"/>
      <c r="D37" s="99"/>
      <c r="E37" s="99"/>
      <c r="F37" s="99"/>
      <c r="G37" s="100"/>
      <c r="H37" s="90"/>
      <c r="I37" s="41"/>
      <c r="J37" s="51"/>
      <c r="K37" s="60"/>
      <c r="L37" s="52"/>
      <c r="M37" s="51"/>
      <c r="N37" s="52"/>
      <c r="O37" s="52"/>
      <c r="P37" s="77"/>
      <c r="Q37" s="65"/>
      <c r="R37" s="65"/>
      <c r="S37" s="60"/>
      <c r="T37" s="51"/>
      <c r="U37" s="52"/>
      <c r="V37" s="51"/>
      <c r="W37" s="66"/>
      <c r="X37" s="77"/>
      <c r="Y37" s="65"/>
      <c r="Z37" s="454"/>
      <c r="AA37" s="50"/>
      <c r="AB37" s="52"/>
      <c r="AC37" s="41"/>
      <c r="AD37" s="52"/>
      <c r="AE37" s="52"/>
      <c r="AF37" s="51"/>
      <c r="AG37" s="87"/>
    </row>
    <row r="38" spans="1:33" ht="18" x14ac:dyDescent="0.35">
      <c r="A38" s="101" t="s">
        <v>121</v>
      </c>
      <c r="B38" s="117">
        <f>SUM(C38:G38)</f>
        <v>12</v>
      </c>
      <c r="C38" s="103">
        <f>SUM(C28:C35)</f>
        <v>4</v>
      </c>
      <c r="D38" s="103">
        <f>SUM(D28:D35)</f>
        <v>4</v>
      </c>
      <c r="E38" s="103">
        <f>SUM(E28:E35)</f>
        <v>4</v>
      </c>
      <c r="F38" s="103">
        <f>SUM(F28:F35)</f>
        <v>0</v>
      </c>
      <c r="G38" s="124">
        <f>SUM(G28:G35)</f>
        <v>0</v>
      </c>
      <c r="H38" s="125"/>
      <c r="I38" s="126"/>
      <c r="J38" s="127"/>
      <c r="K38" s="126"/>
      <c r="L38" s="128"/>
      <c r="M38" s="129"/>
      <c r="N38" s="128"/>
      <c r="O38" s="128"/>
      <c r="P38" s="364"/>
      <c r="Q38" s="132"/>
      <c r="R38" s="127"/>
      <c r="S38" s="126"/>
      <c r="T38" s="129"/>
      <c r="U38" s="128"/>
      <c r="V38" s="129"/>
      <c r="W38" s="199"/>
      <c r="X38" s="364"/>
      <c r="Y38" s="132"/>
      <c r="Z38" s="133"/>
      <c r="AA38" s="125"/>
      <c r="AB38" s="128"/>
      <c r="AC38" s="126"/>
      <c r="AD38" s="128"/>
      <c r="AE38" s="128"/>
      <c r="AF38" s="129"/>
      <c r="AG38" s="130"/>
    </row>
    <row r="39" spans="1:33" ht="18" x14ac:dyDescent="0.35">
      <c r="A39" s="104" t="s">
        <v>122</v>
      </c>
      <c r="B39" s="105">
        <f>SUM(C39:G39)</f>
        <v>14</v>
      </c>
      <c r="C39" s="106">
        <f>SUM(H39:P39)</f>
        <v>6</v>
      </c>
      <c r="D39" s="107">
        <f>SUM(Q39:V39)</f>
        <v>3</v>
      </c>
      <c r="E39" s="108">
        <f>SUM(W39:W39)</f>
        <v>5</v>
      </c>
      <c r="F39" s="106">
        <f>SUM(Y39:Z39)</f>
        <v>0</v>
      </c>
      <c r="G39" s="109">
        <f>SUM(AA39:AG39)</f>
        <v>0</v>
      </c>
      <c r="H39" s="134">
        <f>COUNTA(H28:H37)</f>
        <v>0</v>
      </c>
      <c r="I39" s="131">
        <f>COUNTA(I28:I37)</f>
        <v>0</v>
      </c>
      <c r="J39" s="131">
        <f>COUNTA(J28:J37)</f>
        <v>0</v>
      </c>
      <c r="K39" s="131">
        <f>COUNTA(K28:K37)</f>
        <v>6</v>
      </c>
      <c r="L39" s="498">
        <f>COUNT(L28:M37)</f>
        <v>0</v>
      </c>
      <c r="M39" s="499"/>
      <c r="N39" s="133">
        <f t="shared" ref="N39:T39" si="2">COUNTA(N28:N37)</f>
        <v>0</v>
      </c>
      <c r="O39" s="498">
        <f>COUNT(O28:P37)</f>
        <v>0</v>
      </c>
      <c r="P39" s="502"/>
      <c r="Q39" s="132">
        <f t="shared" si="2"/>
        <v>0</v>
      </c>
      <c r="R39" s="132">
        <f t="shared" si="2"/>
        <v>0</v>
      </c>
      <c r="S39" s="131">
        <f t="shared" si="2"/>
        <v>0</v>
      </c>
      <c r="T39" s="133">
        <f t="shared" si="2"/>
        <v>3</v>
      </c>
      <c r="U39" s="498">
        <f>COUNT(U28:V37)</f>
        <v>0</v>
      </c>
      <c r="V39" s="499"/>
      <c r="W39" s="503">
        <f>COUNTA(W28:X37)</f>
        <v>5</v>
      </c>
      <c r="X39" s="502"/>
      <c r="Y39" s="132">
        <f t="shared" ref="Y39:AD39" si="3">COUNTA(Y28:Y37)</f>
        <v>0</v>
      </c>
      <c r="Z39" s="132">
        <f>COUNTA(Z28:Z37)</f>
        <v>0</v>
      </c>
      <c r="AA39" s="134">
        <f t="shared" si="3"/>
        <v>0</v>
      </c>
      <c r="AB39" s="131">
        <f t="shared" si="3"/>
        <v>0</v>
      </c>
      <c r="AC39" s="131">
        <f t="shared" si="3"/>
        <v>0</v>
      </c>
      <c r="AD39" s="133">
        <f t="shared" si="3"/>
        <v>0</v>
      </c>
      <c r="AE39" s="498">
        <f>COUNT(AE28:AF37)</f>
        <v>0</v>
      </c>
      <c r="AF39" s="499"/>
      <c r="AG39" s="135">
        <f>COUNTA(AG28:AG37)</f>
        <v>0</v>
      </c>
    </row>
    <row r="40" spans="1:33" ht="18.5" thickBot="1" x14ac:dyDescent="0.4">
      <c r="A40" s="111" t="s">
        <v>123</v>
      </c>
      <c r="B40" s="136">
        <f t="shared" ref="B40:G40" si="4">IF(B38=0,0,(B39-B38)/B38)</f>
        <v>0.16666666666666666</v>
      </c>
      <c r="C40" s="113">
        <f t="shared" si="4"/>
        <v>0.5</v>
      </c>
      <c r="D40" s="113">
        <f t="shared" si="4"/>
        <v>-0.25</v>
      </c>
      <c r="E40" s="113">
        <f t="shared" si="4"/>
        <v>0.25</v>
      </c>
      <c r="F40" s="113">
        <f t="shared" si="4"/>
        <v>0</v>
      </c>
      <c r="G40" s="113">
        <f t="shared" si="4"/>
        <v>0</v>
      </c>
      <c r="H40" s="137"/>
      <c r="I40" s="138"/>
      <c r="J40" s="139"/>
      <c r="K40" s="138"/>
      <c r="L40" s="140"/>
      <c r="M40" s="141"/>
      <c r="N40" s="140"/>
      <c r="O40" s="140"/>
      <c r="P40" s="365"/>
      <c r="Q40" s="139"/>
      <c r="R40" s="139"/>
      <c r="S40" s="138"/>
      <c r="T40" s="141"/>
      <c r="U40" s="140"/>
      <c r="V40" s="141"/>
      <c r="W40" s="200"/>
      <c r="X40" s="365"/>
      <c r="Y40" s="139"/>
      <c r="Z40" s="140"/>
      <c r="AA40" s="137"/>
      <c r="AB40" s="140"/>
      <c r="AC40" s="138"/>
      <c r="AD40" s="140"/>
      <c r="AE40" s="140"/>
      <c r="AF40" s="141"/>
      <c r="AG40" s="142"/>
    </row>
    <row r="41" spans="1:33" ht="18" x14ac:dyDescent="0.35">
      <c r="A41" s="143" t="s">
        <v>125</v>
      </c>
      <c r="B41" s="144"/>
      <c r="C41" s="145"/>
      <c r="D41" s="146"/>
      <c r="E41" s="146"/>
      <c r="F41" s="146"/>
      <c r="G41" s="147"/>
      <c r="H41" s="148"/>
      <c r="I41" s="149"/>
      <c r="J41" s="149"/>
      <c r="K41" s="150"/>
      <c r="L41" s="151"/>
      <c r="M41" s="152"/>
      <c r="N41" s="150"/>
      <c r="O41" s="150"/>
      <c r="P41" s="367"/>
      <c r="Q41" s="154"/>
      <c r="R41" s="154"/>
      <c r="S41" s="149"/>
      <c r="T41" s="150"/>
      <c r="U41" s="151"/>
      <c r="V41" s="152"/>
      <c r="W41" s="443"/>
      <c r="X41" s="370"/>
      <c r="Y41" s="154"/>
      <c r="Z41" s="150"/>
      <c r="AA41" s="148"/>
      <c r="AB41" s="150"/>
      <c r="AC41" s="150"/>
      <c r="AD41" s="155"/>
      <c r="AE41" s="151"/>
      <c r="AF41" s="152"/>
      <c r="AG41" s="156"/>
    </row>
    <row r="42" spans="1:33" ht="18" x14ac:dyDescent="0.35">
      <c r="A42" s="157" t="s">
        <v>121</v>
      </c>
      <c r="B42" s="158">
        <f>SUM(C42:G42)</f>
        <v>72</v>
      </c>
      <c r="C42" s="159">
        <f>C25+C38</f>
        <v>52</v>
      </c>
      <c r="D42" s="159">
        <f>D25+D38</f>
        <v>11</v>
      </c>
      <c r="E42" s="159">
        <f>E25+E38</f>
        <v>4</v>
      </c>
      <c r="F42" s="159">
        <f>F25+F38</f>
        <v>0</v>
      </c>
      <c r="G42" s="159">
        <f>G25+G38</f>
        <v>5</v>
      </c>
      <c r="H42" s="148"/>
      <c r="I42" s="149"/>
      <c r="J42" s="149"/>
      <c r="K42" s="150"/>
      <c r="L42" s="150"/>
      <c r="M42" s="160"/>
      <c r="N42" s="150"/>
      <c r="O42" s="150"/>
      <c r="P42" s="367"/>
      <c r="Q42" s="154"/>
      <c r="R42" s="154"/>
      <c r="S42" s="149"/>
      <c r="T42" s="150"/>
      <c r="U42" s="150"/>
      <c r="V42" s="160"/>
      <c r="W42" s="201"/>
      <c r="X42" s="367"/>
      <c r="Y42" s="154"/>
      <c r="Z42" s="150"/>
      <c r="AA42" s="148"/>
      <c r="AB42" s="150"/>
      <c r="AC42" s="150"/>
      <c r="AD42" s="149"/>
      <c r="AE42" s="150"/>
      <c r="AF42" s="160"/>
      <c r="AG42" s="153"/>
    </row>
    <row r="43" spans="1:33" ht="18" x14ac:dyDescent="0.35">
      <c r="A43" s="157" t="s">
        <v>122</v>
      </c>
      <c r="B43" s="161">
        <f>SUM(C43:G43)</f>
        <v>86</v>
      </c>
      <c r="C43" s="162">
        <f>SUM(H43:P43)</f>
        <v>60</v>
      </c>
      <c r="D43" s="163">
        <f>SUM(Q43:V43)</f>
        <v>14</v>
      </c>
      <c r="E43" s="164">
        <f>SUM(W43:W43)</f>
        <v>5</v>
      </c>
      <c r="F43" s="162">
        <f>SUM(Y43:Z43)</f>
        <v>0</v>
      </c>
      <c r="G43" s="165">
        <f>SUM(AA43:AG43)</f>
        <v>7</v>
      </c>
      <c r="H43" s="148">
        <f>H26+H39</f>
        <v>0</v>
      </c>
      <c r="I43" s="149">
        <f>I26+I39</f>
        <v>0</v>
      </c>
      <c r="J43" s="149">
        <f>J26+J39</f>
        <v>0</v>
      </c>
      <c r="K43" s="149">
        <f>K26+K39</f>
        <v>13</v>
      </c>
      <c r="L43" s="500">
        <f>L26+L39</f>
        <v>3</v>
      </c>
      <c r="M43" s="500"/>
      <c r="N43" s="150">
        <f>N26+N39</f>
        <v>9</v>
      </c>
      <c r="O43" s="489">
        <f t="shared" ref="O43:U43" si="5">O26+O39</f>
        <v>35</v>
      </c>
      <c r="P43" s="492"/>
      <c r="Q43" s="154">
        <f t="shared" si="5"/>
        <v>0</v>
      </c>
      <c r="R43" s="149">
        <f t="shared" si="5"/>
        <v>0</v>
      </c>
      <c r="S43" s="149">
        <f t="shared" si="5"/>
        <v>0</v>
      </c>
      <c r="T43" s="149">
        <f t="shared" si="5"/>
        <v>14</v>
      </c>
      <c r="U43" s="500">
        <f t="shared" si="5"/>
        <v>0</v>
      </c>
      <c r="V43" s="501"/>
      <c r="W43" s="495">
        <f t="shared" ref="W43:AD43" si="6">W26+W39</f>
        <v>5</v>
      </c>
      <c r="X43" s="492"/>
      <c r="Y43" s="154">
        <f t="shared" si="6"/>
        <v>0</v>
      </c>
      <c r="Z43" s="153">
        <f t="shared" si="6"/>
        <v>0</v>
      </c>
      <c r="AA43" s="148">
        <f t="shared" si="6"/>
        <v>0</v>
      </c>
      <c r="AB43" s="149">
        <f t="shared" si="6"/>
        <v>0</v>
      </c>
      <c r="AC43" s="149">
        <f t="shared" si="6"/>
        <v>0</v>
      </c>
      <c r="AD43" s="149">
        <f t="shared" si="6"/>
        <v>0</v>
      </c>
      <c r="AE43" s="500">
        <f>AE26+AE39</f>
        <v>6</v>
      </c>
      <c r="AF43" s="500"/>
      <c r="AG43" s="153">
        <f>AG26+AG39</f>
        <v>1</v>
      </c>
    </row>
    <row r="44" spans="1:33" ht="18.5" thickBot="1" x14ac:dyDescent="0.4">
      <c r="A44" s="166" t="s">
        <v>123</v>
      </c>
      <c r="B44" s="167">
        <f t="shared" ref="B44:G44" si="7">IF(B42=0,0,(B43-B42)/B42)</f>
        <v>0.19444444444444445</v>
      </c>
      <c r="C44" s="168">
        <f t="shared" si="7"/>
        <v>0.15384615384615385</v>
      </c>
      <c r="D44" s="169">
        <f t="shared" si="7"/>
        <v>0.27272727272727271</v>
      </c>
      <c r="E44" s="169">
        <f t="shared" si="7"/>
        <v>0.25</v>
      </c>
      <c r="F44" s="169">
        <f t="shared" si="7"/>
        <v>0</v>
      </c>
      <c r="G44" s="170">
        <f t="shared" si="7"/>
        <v>0.4</v>
      </c>
      <c r="H44" s="171"/>
      <c r="I44" s="172"/>
      <c r="J44" s="172"/>
      <c r="K44" s="173"/>
      <c r="L44" s="173"/>
      <c r="M44" s="174"/>
      <c r="N44" s="173"/>
      <c r="O44" s="173"/>
      <c r="P44" s="368"/>
      <c r="Q44" s="176"/>
      <c r="R44" s="176"/>
      <c r="S44" s="172"/>
      <c r="T44" s="173"/>
      <c r="U44" s="173"/>
      <c r="V44" s="174"/>
      <c r="W44" s="442"/>
      <c r="X44" s="368"/>
      <c r="Y44" s="176"/>
      <c r="Z44" s="173"/>
      <c r="AA44" s="171"/>
      <c r="AB44" s="173"/>
      <c r="AC44" s="173"/>
      <c r="AD44" s="172"/>
      <c r="AE44" s="173"/>
      <c r="AF44" s="174"/>
      <c r="AG44" s="175"/>
    </row>
    <row r="45" spans="1:33" ht="18" x14ac:dyDescent="0.35">
      <c r="A45" s="33" t="s">
        <v>126</v>
      </c>
      <c r="B45" s="68"/>
      <c r="C45" s="69"/>
      <c r="D45" s="69"/>
      <c r="E45" s="69"/>
      <c r="F45" s="69"/>
      <c r="G45" s="70"/>
      <c r="H45" s="90"/>
      <c r="I45" s="41"/>
      <c r="J45" s="53"/>
      <c r="K45" s="72">
        <v>19216</v>
      </c>
      <c r="L45" s="51"/>
      <c r="M45" s="44"/>
      <c r="N45" s="354"/>
      <c r="O45" s="354"/>
      <c r="P45" s="369"/>
      <c r="Q45" s="75"/>
      <c r="R45" s="53"/>
      <c r="S45" s="72"/>
      <c r="T45" s="52">
        <v>27102</v>
      </c>
      <c r="U45" s="348"/>
      <c r="V45" s="44"/>
      <c r="W45" s="39">
        <v>36200</v>
      </c>
      <c r="X45" s="452"/>
      <c r="Y45" s="75">
        <v>36583</v>
      </c>
      <c r="Z45" s="73"/>
      <c r="AA45" s="39"/>
      <c r="AB45" s="338"/>
      <c r="AC45" s="41"/>
      <c r="AD45" s="335"/>
      <c r="AE45" s="348">
        <v>54241</v>
      </c>
      <c r="AF45" s="53">
        <v>54252</v>
      </c>
      <c r="AG45" s="42"/>
    </row>
    <row r="46" spans="1:33" ht="17.5" x14ac:dyDescent="0.35">
      <c r="A46" s="78"/>
      <c r="B46" s="79"/>
      <c r="C46" s="80"/>
      <c r="D46" s="80"/>
      <c r="E46" s="80"/>
      <c r="F46" s="80"/>
      <c r="G46" s="81"/>
      <c r="H46" s="90"/>
      <c r="I46" s="41"/>
      <c r="J46" s="185"/>
      <c r="K46" s="72">
        <v>19377</v>
      </c>
      <c r="L46" s="51"/>
      <c r="M46" s="51"/>
      <c r="N46" s="355"/>
      <c r="O46" s="355"/>
      <c r="P46" s="234"/>
      <c r="Q46" s="75"/>
      <c r="R46" s="53"/>
      <c r="S46" s="73"/>
      <c r="T46" s="52">
        <v>27103</v>
      </c>
      <c r="U46" s="52"/>
      <c r="V46" s="51"/>
      <c r="W46" s="39">
        <v>36205</v>
      </c>
      <c r="X46" s="451"/>
      <c r="Y46" s="75"/>
      <c r="Z46" s="73"/>
      <c r="AA46" s="39"/>
      <c r="AB46" s="338"/>
      <c r="AC46" s="41"/>
      <c r="AD46" s="41"/>
      <c r="AE46" s="52">
        <v>54242</v>
      </c>
      <c r="AF46" s="53">
        <v>54253</v>
      </c>
      <c r="AG46" s="87"/>
    </row>
    <row r="47" spans="1:33" ht="17.5" x14ac:dyDescent="0.35">
      <c r="A47" s="78" t="s">
        <v>12</v>
      </c>
      <c r="B47" s="82">
        <f>SUM(C47:G47)</f>
        <v>18</v>
      </c>
      <c r="C47" s="83">
        <v>3</v>
      </c>
      <c r="D47" s="83">
        <v>2</v>
      </c>
      <c r="E47" s="83">
        <v>4</v>
      </c>
      <c r="F47" s="83">
        <v>0</v>
      </c>
      <c r="G47" s="84">
        <v>9</v>
      </c>
      <c r="H47" s="90"/>
      <c r="I47" s="41"/>
      <c r="J47" s="185"/>
      <c r="K47" s="72">
        <v>19541</v>
      </c>
      <c r="L47" s="52"/>
      <c r="M47" s="85"/>
      <c r="N47" s="355"/>
      <c r="O47" s="355"/>
      <c r="P47" s="234"/>
      <c r="Q47" s="177"/>
      <c r="R47" s="53"/>
      <c r="S47" s="72"/>
      <c r="T47" s="52">
        <v>27104</v>
      </c>
      <c r="U47" s="52"/>
      <c r="V47" s="85"/>
      <c r="W47" s="39">
        <v>36331</v>
      </c>
      <c r="X47" s="447"/>
      <c r="Y47" s="75"/>
      <c r="Z47" s="73"/>
      <c r="AA47" s="178"/>
      <c r="AB47" s="52"/>
      <c r="AC47" s="41"/>
      <c r="AD47" s="41"/>
      <c r="AE47" s="52">
        <v>54243</v>
      </c>
      <c r="AF47" s="53">
        <v>54254</v>
      </c>
      <c r="AG47" s="87"/>
    </row>
    <row r="48" spans="1:33" ht="17.5" x14ac:dyDescent="0.35">
      <c r="A48" s="78" t="s">
        <v>127</v>
      </c>
      <c r="B48" s="82">
        <f>SUM(C48:G48)</f>
        <v>11</v>
      </c>
      <c r="C48" s="83">
        <v>0</v>
      </c>
      <c r="D48" s="83">
        <v>1</v>
      </c>
      <c r="E48" s="83">
        <v>3</v>
      </c>
      <c r="F48" s="83">
        <v>0</v>
      </c>
      <c r="G48" s="84">
        <v>7</v>
      </c>
      <c r="H48" s="90"/>
      <c r="I48" s="41"/>
      <c r="J48" s="53"/>
      <c r="K48" s="72">
        <v>19542</v>
      </c>
      <c r="L48" s="52"/>
      <c r="M48" s="51"/>
      <c r="N48" s="52"/>
      <c r="O48" s="52"/>
      <c r="P48" s="77"/>
      <c r="Q48" s="182"/>
      <c r="R48" s="53"/>
      <c r="S48" s="41"/>
      <c r="T48" s="73">
        <v>27106</v>
      </c>
      <c r="U48" s="52"/>
      <c r="V48" s="51"/>
      <c r="W48" s="39">
        <v>36337</v>
      </c>
      <c r="X48" s="77"/>
      <c r="Y48" s="179"/>
      <c r="Z48" s="73"/>
      <c r="AA48" s="180"/>
      <c r="AB48" s="52"/>
      <c r="AC48" s="41"/>
      <c r="AD48" s="41"/>
      <c r="AE48" s="52">
        <v>54244</v>
      </c>
      <c r="AF48" s="53">
        <v>54255</v>
      </c>
      <c r="AG48" s="87"/>
    </row>
    <row r="49" spans="1:33" ht="17.5" x14ac:dyDescent="0.35">
      <c r="A49" s="78"/>
      <c r="B49" s="79"/>
      <c r="C49" s="80"/>
      <c r="D49" s="80"/>
      <c r="E49" s="80"/>
      <c r="F49" s="80"/>
      <c r="G49" s="81"/>
      <c r="H49" s="90"/>
      <c r="I49" s="41"/>
      <c r="J49" s="53"/>
      <c r="K49" s="41">
        <v>19558</v>
      </c>
      <c r="L49" s="52"/>
      <c r="M49" s="51"/>
      <c r="N49" s="91"/>
      <c r="O49" s="91"/>
      <c r="P49" s="363"/>
      <c r="Q49" s="181"/>
      <c r="R49" s="53"/>
      <c r="S49" s="41"/>
      <c r="T49" s="73"/>
      <c r="U49" s="52"/>
      <c r="V49" s="51"/>
      <c r="W49" s="39">
        <v>36958</v>
      </c>
      <c r="X49" s="77"/>
      <c r="Y49" s="181"/>
      <c r="Z49" s="73"/>
      <c r="AA49" s="39"/>
      <c r="AB49" s="52"/>
      <c r="AC49" s="41"/>
      <c r="AD49" s="41"/>
      <c r="AE49" s="52">
        <v>54245</v>
      </c>
      <c r="AF49" s="75">
        <v>54256</v>
      </c>
      <c r="AG49" s="87"/>
    </row>
    <row r="50" spans="1:33" ht="17.5" x14ac:dyDescent="0.35">
      <c r="A50" s="78"/>
      <c r="B50" s="79"/>
      <c r="C50" s="80"/>
      <c r="D50" s="80"/>
      <c r="E50" s="80"/>
      <c r="F50" s="80"/>
      <c r="G50" s="81"/>
      <c r="H50" s="90"/>
      <c r="I50" s="41"/>
      <c r="J50" s="53"/>
      <c r="K50" s="41"/>
      <c r="L50" s="52"/>
      <c r="M50" s="51"/>
      <c r="N50" s="52"/>
      <c r="O50" s="52"/>
      <c r="P50" s="77"/>
      <c r="Q50" s="182"/>
      <c r="R50" s="53"/>
      <c r="S50" s="41"/>
      <c r="U50" s="52"/>
      <c r="V50" s="51"/>
      <c r="W50" s="39">
        <v>36959</v>
      </c>
      <c r="X50" s="77"/>
      <c r="Y50" s="182"/>
      <c r="Z50" s="73"/>
      <c r="AA50" s="39"/>
      <c r="AB50" s="52"/>
      <c r="AC50" s="41"/>
      <c r="AD50" s="41"/>
      <c r="AE50" s="52">
        <v>54246</v>
      </c>
      <c r="AF50" s="75">
        <v>54257</v>
      </c>
      <c r="AG50" s="87"/>
    </row>
    <row r="51" spans="1:33" ht="17.5" x14ac:dyDescent="0.35">
      <c r="A51" s="78"/>
      <c r="B51" s="79"/>
      <c r="C51" s="80"/>
      <c r="D51" s="80"/>
      <c r="E51" s="80"/>
      <c r="F51" s="80"/>
      <c r="G51" s="81"/>
      <c r="H51" s="90"/>
      <c r="I51" s="41"/>
      <c r="J51" s="53"/>
      <c r="K51" s="332"/>
      <c r="L51" s="73"/>
      <c r="M51" s="85"/>
      <c r="N51" s="91"/>
      <c r="O51" s="91"/>
      <c r="P51" s="363"/>
      <c r="Q51" s="53"/>
      <c r="R51" s="53"/>
      <c r="S51" s="41"/>
      <c r="U51" s="73"/>
      <c r="V51" s="85"/>
      <c r="W51" s="39">
        <v>37076</v>
      </c>
      <c r="X51" s="77"/>
      <c r="Y51" s="53"/>
      <c r="Z51" s="73"/>
      <c r="AA51" s="39"/>
      <c r="AB51" s="52"/>
      <c r="AC51" s="41"/>
      <c r="AD51" s="41"/>
      <c r="AE51" s="52">
        <v>54247</v>
      </c>
      <c r="AG51" s="87"/>
    </row>
    <row r="52" spans="1:33" ht="17.5" x14ac:dyDescent="0.35">
      <c r="A52" s="78"/>
      <c r="B52" s="79"/>
      <c r="C52" s="80"/>
      <c r="D52" s="80"/>
      <c r="E52" s="80"/>
      <c r="F52" s="80"/>
      <c r="G52" s="81"/>
      <c r="H52" s="90"/>
      <c r="I52" s="41"/>
      <c r="J52" s="53"/>
      <c r="K52" s="332"/>
      <c r="L52" s="73"/>
      <c r="M52" s="85"/>
      <c r="N52" s="91"/>
      <c r="O52" s="91"/>
      <c r="P52" s="363"/>
      <c r="Q52" s="53"/>
      <c r="R52" s="51"/>
      <c r="S52" s="41"/>
      <c r="T52" s="51"/>
      <c r="U52" s="73"/>
      <c r="V52" s="85"/>
      <c r="W52" s="441">
        <v>37253</v>
      </c>
      <c r="X52" s="77"/>
      <c r="Y52" s="53"/>
      <c r="Z52" s="73"/>
      <c r="AA52" s="39"/>
      <c r="AB52" s="52"/>
      <c r="AC52" s="41"/>
      <c r="AD52" s="41"/>
      <c r="AE52" s="73">
        <v>54248</v>
      </c>
      <c r="AG52" s="87"/>
    </row>
    <row r="53" spans="1:33" ht="18" thickBot="1" x14ac:dyDescent="0.4">
      <c r="A53" s="78"/>
      <c r="B53" s="79"/>
      <c r="C53" s="80"/>
      <c r="D53" s="80"/>
      <c r="E53" s="80"/>
      <c r="F53" s="80"/>
      <c r="G53" s="81"/>
      <c r="H53" s="90"/>
      <c r="I53" s="41"/>
      <c r="J53" s="53"/>
      <c r="K53" s="332"/>
      <c r="L53" s="73"/>
      <c r="M53" s="51"/>
      <c r="N53" s="91"/>
      <c r="O53" s="91"/>
      <c r="P53" s="363"/>
      <c r="Q53" s="53"/>
      <c r="R53" s="51"/>
      <c r="S53" s="41"/>
      <c r="T53" s="51"/>
      <c r="U53" s="73"/>
      <c r="V53" s="51"/>
      <c r="W53" s="459"/>
      <c r="X53" s="77"/>
      <c r="Y53" s="53"/>
      <c r="Z53" s="73"/>
      <c r="AA53" s="39"/>
      <c r="AB53" s="52"/>
      <c r="AC53" s="41"/>
      <c r="AD53" s="41"/>
      <c r="AE53" s="73">
        <v>54249</v>
      </c>
      <c r="AG53" s="87"/>
    </row>
    <row r="54" spans="1:33" ht="18.5" thickBot="1" x14ac:dyDescent="0.4">
      <c r="A54" s="92" t="s">
        <v>120</v>
      </c>
      <c r="B54" s="93"/>
      <c r="C54" s="183"/>
      <c r="D54" s="183"/>
      <c r="E54" s="183"/>
      <c r="F54" s="183"/>
      <c r="G54" s="184"/>
      <c r="H54" s="90"/>
      <c r="I54" s="41"/>
      <c r="J54" s="53"/>
      <c r="K54" s="41"/>
      <c r="L54" s="52"/>
      <c r="M54" s="76"/>
      <c r="N54" s="52"/>
      <c r="O54" s="52"/>
      <c r="P54" s="77"/>
      <c r="Q54" s="53"/>
      <c r="R54" s="53"/>
      <c r="S54" s="41"/>
      <c r="T54" s="51"/>
      <c r="U54" s="52"/>
      <c r="V54" s="76"/>
      <c r="W54" s="39"/>
      <c r="X54" s="77"/>
      <c r="Y54" s="53"/>
      <c r="Z54" s="73"/>
      <c r="AA54" s="39"/>
      <c r="AB54" s="52"/>
      <c r="AC54" s="41"/>
      <c r="AD54" s="41"/>
      <c r="AE54" s="73">
        <v>54250</v>
      </c>
      <c r="AF54" s="76"/>
      <c r="AG54" s="347"/>
    </row>
    <row r="55" spans="1:33" ht="18" thickBot="1" x14ac:dyDescent="0.4">
      <c r="A55" s="78"/>
      <c r="B55" s="98"/>
      <c r="C55" s="99"/>
      <c r="D55" s="99"/>
      <c r="E55" s="99"/>
      <c r="F55" s="99"/>
      <c r="G55" s="100"/>
      <c r="H55" s="90"/>
      <c r="I55" s="41"/>
      <c r="J55" s="53"/>
      <c r="K55" s="41"/>
      <c r="L55" s="52"/>
      <c r="M55" s="185"/>
      <c r="N55" s="52"/>
      <c r="O55" s="52"/>
      <c r="P55" s="77"/>
      <c r="Q55" s="65"/>
      <c r="R55" s="65"/>
      <c r="S55" s="60"/>
      <c r="T55" s="51"/>
      <c r="U55" s="52"/>
      <c r="V55" s="185"/>
      <c r="W55" s="444"/>
      <c r="X55" s="77"/>
      <c r="Y55" s="65"/>
      <c r="Z55" s="73"/>
      <c r="AA55" s="39"/>
      <c r="AB55" s="52"/>
      <c r="AC55" s="41"/>
      <c r="AD55" s="60"/>
      <c r="AE55" s="73">
        <v>54251</v>
      </c>
      <c r="AF55" s="185"/>
      <c r="AG55" s="87"/>
    </row>
    <row r="56" spans="1:33" ht="18" x14ac:dyDescent="0.35">
      <c r="A56" s="186" t="s">
        <v>121</v>
      </c>
      <c r="B56" s="187">
        <f>SUM(C56:G56)</f>
        <v>29</v>
      </c>
      <c r="C56" s="188">
        <f>SUM(C47:C48)</f>
        <v>3</v>
      </c>
      <c r="D56" s="188">
        <f>SUM(D47:D48)</f>
        <v>3</v>
      </c>
      <c r="E56" s="188">
        <f>SUM(E47:E48)</f>
        <v>7</v>
      </c>
      <c r="F56" s="188">
        <f>SUM(F47:F48)</f>
        <v>0</v>
      </c>
      <c r="G56" s="188">
        <f>SUM(G47:G48)</f>
        <v>16</v>
      </c>
      <c r="H56" s="189"/>
      <c r="I56" s="155"/>
      <c r="J56" s="190"/>
      <c r="K56" s="155"/>
      <c r="L56" s="151"/>
      <c r="M56" s="152"/>
      <c r="N56" s="151"/>
      <c r="O56" s="151"/>
      <c r="P56" s="370"/>
      <c r="Q56" s="190"/>
      <c r="R56" s="190"/>
      <c r="S56" s="155"/>
      <c r="T56" s="152"/>
      <c r="U56" s="151"/>
      <c r="V56" s="152"/>
      <c r="W56" s="443"/>
      <c r="X56" s="370"/>
      <c r="Y56" s="190"/>
      <c r="Z56" s="151"/>
      <c r="AA56" s="189"/>
      <c r="AB56" s="151"/>
      <c r="AC56" s="155"/>
      <c r="AD56" s="151"/>
      <c r="AE56" s="151"/>
      <c r="AF56" s="152"/>
      <c r="AG56" s="156"/>
    </row>
    <row r="57" spans="1:33" ht="18" x14ac:dyDescent="0.35">
      <c r="A57" s="157" t="s">
        <v>122</v>
      </c>
      <c r="B57" s="191">
        <f>SUM(C57:G57)</f>
        <v>35</v>
      </c>
      <c r="C57" s="162">
        <f>SUM(H57:P57)</f>
        <v>5</v>
      </c>
      <c r="D57" s="163">
        <f>SUM(Q57:V57)</f>
        <v>4</v>
      </c>
      <c r="E57" s="164">
        <f>SUM(W57:W57)</f>
        <v>8</v>
      </c>
      <c r="F57" s="162">
        <f>SUM(Y57:Z57)</f>
        <v>1</v>
      </c>
      <c r="G57" s="162">
        <f>SUM(AA57:AG57)</f>
        <v>17</v>
      </c>
      <c r="H57" s="148">
        <f>COUNTA(H45:H55)</f>
        <v>0</v>
      </c>
      <c r="I57" s="149">
        <f>COUNTA(I45:I55)</f>
        <v>0</v>
      </c>
      <c r="J57" s="149">
        <f>COUNTA(J45:J55)</f>
        <v>0</v>
      </c>
      <c r="K57" s="149">
        <f>COUNTA(K45:K55)</f>
        <v>5</v>
      </c>
      <c r="L57" s="489">
        <f>COUNT(L45:M55)</f>
        <v>0</v>
      </c>
      <c r="M57" s="490"/>
      <c r="N57" s="150">
        <f t="shared" ref="N57:S57" si="8">COUNTA(N45:N55)</f>
        <v>0</v>
      </c>
      <c r="O57" s="489">
        <f>COUNT(O45:P55)</f>
        <v>0</v>
      </c>
      <c r="P57" s="492"/>
      <c r="Q57" s="154">
        <f t="shared" si="8"/>
        <v>0</v>
      </c>
      <c r="R57" s="154">
        <f t="shared" si="8"/>
        <v>0</v>
      </c>
      <c r="S57" s="154">
        <f t="shared" si="8"/>
        <v>0</v>
      </c>
      <c r="T57" s="160">
        <f>COUNTA(T45:T55)</f>
        <v>4</v>
      </c>
      <c r="U57" s="489">
        <f>COUNT(U45:V55)</f>
        <v>0</v>
      </c>
      <c r="V57" s="490"/>
      <c r="W57" s="495">
        <f>COUNTA(W45:X55)</f>
        <v>8</v>
      </c>
      <c r="X57" s="492"/>
      <c r="Y57" s="154">
        <f t="shared" ref="Y57:AD57" si="9">COUNTA(Y45:Y55)</f>
        <v>1</v>
      </c>
      <c r="Z57" s="154">
        <f>COUNTA(Z45:Z55)</f>
        <v>0</v>
      </c>
      <c r="AA57" s="148">
        <f>COUNTA(AA45:AA55)</f>
        <v>0</v>
      </c>
      <c r="AB57" s="150">
        <f t="shared" si="9"/>
        <v>0</v>
      </c>
      <c r="AC57" s="149">
        <f t="shared" si="9"/>
        <v>0</v>
      </c>
      <c r="AD57" s="150">
        <f t="shared" si="9"/>
        <v>0</v>
      </c>
      <c r="AE57" s="489">
        <f>COUNT(AE45:AF55)</f>
        <v>17</v>
      </c>
      <c r="AF57" s="490"/>
      <c r="AG57" s="153">
        <f>COUNTA(AG45:AG55)</f>
        <v>0</v>
      </c>
    </row>
    <row r="58" spans="1:33" ht="18.5" thickBot="1" x14ac:dyDescent="0.4">
      <c r="A58" s="192" t="s">
        <v>123</v>
      </c>
      <c r="B58" s="193">
        <f t="shared" ref="B58:G58" si="10">IF(B56=0,0,(B57-B56)/B56)</f>
        <v>0.20689655172413793</v>
      </c>
      <c r="C58" s="194">
        <f t="shared" si="10"/>
        <v>0.66666666666666663</v>
      </c>
      <c r="D58" s="194">
        <f t="shared" si="10"/>
        <v>0.33333333333333331</v>
      </c>
      <c r="E58" s="194">
        <f t="shared" si="10"/>
        <v>0.14285714285714285</v>
      </c>
      <c r="F58" s="194">
        <f t="shared" si="10"/>
        <v>0</v>
      </c>
      <c r="G58" s="195">
        <f t="shared" si="10"/>
        <v>6.25E-2</v>
      </c>
      <c r="H58" s="171"/>
      <c r="I58" s="172"/>
      <c r="J58" s="176"/>
      <c r="K58" s="172"/>
      <c r="L58" s="173"/>
      <c r="M58" s="174"/>
      <c r="N58" s="173"/>
      <c r="O58" s="173"/>
      <c r="P58" s="368"/>
      <c r="Q58" s="176"/>
      <c r="R58" s="176"/>
      <c r="S58" s="176"/>
      <c r="T58" s="174"/>
      <c r="U58" s="173"/>
      <c r="V58" s="174"/>
      <c r="W58" s="442"/>
      <c r="X58" s="368"/>
      <c r="Y58" s="176"/>
      <c r="Z58" s="173"/>
      <c r="AA58" s="171"/>
      <c r="AB58" s="173"/>
      <c r="AC58" s="172"/>
      <c r="AD58" s="173"/>
      <c r="AE58" s="173"/>
      <c r="AF58" s="174"/>
      <c r="AG58" s="175"/>
    </row>
    <row r="59" spans="1:33" ht="18" x14ac:dyDescent="0.35">
      <c r="A59" s="33" t="s">
        <v>128</v>
      </c>
      <c r="B59" s="79"/>
      <c r="C59" s="80"/>
      <c r="D59" s="80"/>
      <c r="E59" s="80"/>
      <c r="F59" s="80"/>
      <c r="G59" s="81"/>
      <c r="H59" s="90"/>
      <c r="I59" s="41"/>
      <c r="J59" s="53"/>
      <c r="K59" s="41"/>
      <c r="L59" s="45">
        <v>11161</v>
      </c>
      <c r="M59" s="53">
        <v>11172</v>
      </c>
      <c r="N59" s="52"/>
      <c r="O59" s="52"/>
      <c r="P59" s="77"/>
      <c r="Q59" s="75">
        <v>26130</v>
      </c>
      <c r="R59" s="53"/>
      <c r="S59" s="72"/>
      <c r="T59" s="71">
        <v>27105</v>
      </c>
      <c r="U59" s="45"/>
      <c r="V59" s="44"/>
      <c r="W59" s="441">
        <v>36046</v>
      </c>
      <c r="X59" s="452"/>
      <c r="Y59" s="75"/>
      <c r="Z59" s="73"/>
      <c r="AA59" s="336"/>
      <c r="AB59" s="41">
        <v>53645</v>
      </c>
      <c r="AC59" s="72"/>
      <c r="AD59" s="52"/>
      <c r="AE59" s="45"/>
      <c r="AF59" s="44"/>
      <c r="AG59" s="74">
        <v>54825</v>
      </c>
    </row>
    <row r="60" spans="1:33" ht="17.5" x14ac:dyDescent="0.35">
      <c r="A60" s="78"/>
      <c r="B60" s="79"/>
      <c r="C60" s="80"/>
      <c r="D60" s="80"/>
      <c r="E60" s="80"/>
      <c r="F60" s="80"/>
      <c r="G60" s="81"/>
      <c r="H60" s="90"/>
      <c r="I60" s="41"/>
      <c r="J60" s="53"/>
      <c r="K60" s="41"/>
      <c r="L60" s="52">
        <v>11162</v>
      </c>
      <c r="M60" s="53">
        <v>11173</v>
      </c>
      <c r="N60" s="52"/>
      <c r="O60" s="52"/>
      <c r="P60" s="77"/>
      <c r="Q60" s="75">
        <v>26131</v>
      </c>
      <c r="R60" s="53"/>
      <c r="S60" s="72"/>
      <c r="T60" s="72">
        <v>27803</v>
      </c>
      <c r="U60" s="52"/>
      <c r="V60" s="51"/>
      <c r="W60" s="441">
        <v>36953</v>
      </c>
      <c r="X60" s="451"/>
      <c r="Y60" s="75"/>
      <c r="Z60" s="87"/>
      <c r="AA60" s="120"/>
      <c r="AB60" s="41">
        <v>53702</v>
      </c>
      <c r="AC60" s="72"/>
      <c r="AD60" s="52"/>
      <c r="AE60" s="52"/>
      <c r="AF60" s="51"/>
      <c r="AG60" s="74">
        <v>54826</v>
      </c>
    </row>
    <row r="61" spans="1:33" ht="17.5" x14ac:dyDescent="0.35">
      <c r="A61" s="78" t="s">
        <v>22</v>
      </c>
      <c r="B61" s="404">
        <f>SUM(C61:G61)</f>
        <v>25</v>
      </c>
      <c r="C61" s="121">
        <v>1</v>
      </c>
      <c r="D61" s="121">
        <v>3</v>
      </c>
      <c r="E61" s="121">
        <v>7</v>
      </c>
      <c r="F61" s="121">
        <v>0</v>
      </c>
      <c r="G61" s="412">
        <v>14</v>
      </c>
      <c r="H61" s="90"/>
      <c r="I61" s="41"/>
      <c r="J61" s="53"/>
      <c r="K61" s="41"/>
      <c r="L61" s="52">
        <v>11163</v>
      </c>
      <c r="M61" s="53">
        <v>11174</v>
      </c>
      <c r="N61" s="52"/>
      <c r="O61" s="52"/>
      <c r="P61" s="77"/>
      <c r="Q61" s="75">
        <v>26132</v>
      </c>
      <c r="R61" s="53"/>
      <c r="S61" s="41"/>
      <c r="T61" s="72">
        <v>27917</v>
      </c>
      <c r="U61" s="52"/>
      <c r="V61" s="51"/>
      <c r="W61" s="441">
        <v>36955</v>
      </c>
      <c r="X61" s="447"/>
      <c r="Y61" s="75"/>
      <c r="Z61" s="87"/>
      <c r="AA61" s="178"/>
      <c r="AB61" s="41">
        <v>53715</v>
      </c>
      <c r="AC61" s="72"/>
      <c r="AD61" s="52"/>
      <c r="AE61" s="52"/>
      <c r="AF61" s="51"/>
      <c r="AG61" s="74">
        <v>54827</v>
      </c>
    </row>
    <row r="62" spans="1:33" ht="17.5" x14ac:dyDescent="0.35">
      <c r="A62" s="78" t="s">
        <v>18</v>
      </c>
      <c r="B62" s="404">
        <f>SUM(C62:G62)</f>
        <v>15</v>
      </c>
      <c r="C62" s="405">
        <v>11</v>
      </c>
      <c r="D62" s="405">
        <v>1</v>
      </c>
      <c r="E62" s="405">
        <v>3</v>
      </c>
      <c r="F62" s="405">
        <v>0</v>
      </c>
      <c r="G62" s="406">
        <v>0</v>
      </c>
      <c r="H62" s="90"/>
      <c r="I62" s="41"/>
      <c r="J62" s="53"/>
      <c r="K62" s="41"/>
      <c r="L62" s="52">
        <v>11164</v>
      </c>
      <c r="M62" s="53"/>
      <c r="N62" s="52"/>
      <c r="O62" s="52"/>
      <c r="P62" s="77"/>
      <c r="Q62" s="75">
        <v>26133</v>
      </c>
      <c r="R62" s="53"/>
      <c r="S62" s="41"/>
      <c r="T62" s="85"/>
      <c r="U62" s="52"/>
      <c r="V62" s="51"/>
      <c r="W62" s="441">
        <v>36956</v>
      </c>
      <c r="X62" s="447"/>
      <c r="Y62" s="75"/>
      <c r="Z62" s="52"/>
      <c r="AA62" s="337"/>
      <c r="AB62" s="41">
        <v>53731</v>
      </c>
      <c r="AC62" s="72"/>
      <c r="AD62" s="52"/>
      <c r="AE62" s="52"/>
      <c r="AF62" s="51"/>
      <c r="AG62" s="74">
        <v>54828</v>
      </c>
    </row>
    <row r="63" spans="1:33" ht="17.5" x14ac:dyDescent="0.35">
      <c r="A63" s="78"/>
      <c r="B63" s="79"/>
      <c r="C63" s="80"/>
      <c r="D63" s="80"/>
      <c r="E63" s="80"/>
      <c r="F63" s="80"/>
      <c r="G63" s="81"/>
      <c r="H63" s="90"/>
      <c r="I63" s="41"/>
      <c r="J63" s="53"/>
      <c r="K63" s="41"/>
      <c r="L63" s="52">
        <v>11165</v>
      </c>
      <c r="M63" s="53"/>
      <c r="N63" s="52"/>
      <c r="O63" s="52"/>
      <c r="P63" s="77"/>
      <c r="Q63" s="75">
        <v>26134</v>
      </c>
      <c r="R63" s="53"/>
      <c r="S63" s="41"/>
      <c r="T63" s="51"/>
      <c r="U63" s="52"/>
      <c r="V63" s="51"/>
      <c r="W63" s="441">
        <v>36957</v>
      </c>
      <c r="X63" s="447"/>
      <c r="Y63" s="75"/>
      <c r="Z63" s="52"/>
      <c r="AA63" s="337"/>
      <c r="AB63" s="41">
        <v>53734</v>
      </c>
      <c r="AC63" s="72"/>
      <c r="AD63" s="52"/>
      <c r="AE63" s="52"/>
      <c r="AF63" s="51"/>
      <c r="AG63" s="74">
        <v>54829</v>
      </c>
    </row>
    <row r="64" spans="1:33" ht="17.5" x14ac:dyDescent="0.35">
      <c r="A64" s="78"/>
      <c r="B64" s="79"/>
      <c r="C64" s="80"/>
      <c r="D64" s="80"/>
      <c r="E64" s="80"/>
      <c r="F64" s="80"/>
      <c r="G64" s="81"/>
      <c r="H64" s="90"/>
      <c r="I64" s="41"/>
      <c r="J64" s="53"/>
      <c r="K64" s="41"/>
      <c r="L64" s="51">
        <v>11166</v>
      </c>
      <c r="M64" s="53"/>
      <c r="N64" s="52"/>
      <c r="O64" s="52"/>
      <c r="P64" s="77"/>
      <c r="Q64" s="75"/>
      <c r="R64" s="53"/>
      <c r="S64" s="41"/>
      <c r="T64" s="196"/>
      <c r="U64" s="52"/>
      <c r="V64" s="51"/>
      <c r="W64" s="441">
        <v>37255</v>
      </c>
      <c r="X64" s="447"/>
      <c r="Y64" s="75"/>
      <c r="Z64" s="52"/>
      <c r="AA64" s="50"/>
      <c r="AB64" s="41">
        <v>53735</v>
      </c>
      <c r="AC64" s="89"/>
      <c r="AD64" s="52"/>
      <c r="AE64" s="52"/>
      <c r="AF64" s="51"/>
      <c r="AG64" s="74">
        <v>54830</v>
      </c>
    </row>
    <row r="65" spans="1:33" ht="17.5" x14ac:dyDescent="0.35">
      <c r="A65" s="78"/>
      <c r="B65" s="79"/>
      <c r="C65" s="80"/>
      <c r="D65" s="80"/>
      <c r="E65" s="80"/>
      <c r="F65" s="80"/>
      <c r="G65" s="81"/>
      <c r="H65" s="90"/>
      <c r="I65" s="41"/>
      <c r="J65" s="53"/>
      <c r="K65" s="41"/>
      <c r="L65" s="52">
        <v>11167</v>
      </c>
      <c r="M65" s="53"/>
      <c r="N65" s="52"/>
      <c r="O65" s="52"/>
      <c r="P65" s="77"/>
      <c r="Q65" s="75"/>
      <c r="R65" s="53"/>
      <c r="S65" s="41"/>
      <c r="T65" s="196"/>
      <c r="U65" s="52"/>
      <c r="V65" s="51"/>
      <c r="W65" s="441">
        <v>37256</v>
      </c>
      <c r="X65" s="447"/>
      <c r="Y65" s="75"/>
      <c r="Z65" s="52"/>
      <c r="AA65" s="337"/>
      <c r="AB65" s="41"/>
      <c r="AC65" s="89"/>
      <c r="AD65" s="52"/>
      <c r="AE65" s="52"/>
      <c r="AF65" s="51"/>
      <c r="AG65" s="74">
        <v>54831</v>
      </c>
    </row>
    <row r="66" spans="1:33" ht="17.5" x14ac:dyDescent="0.35">
      <c r="A66" s="78"/>
      <c r="B66" s="79"/>
      <c r="C66" s="80"/>
      <c r="D66" s="80"/>
      <c r="E66" s="80"/>
      <c r="F66" s="80"/>
      <c r="G66" s="81"/>
      <c r="H66" s="90"/>
      <c r="I66" s="41"/>
      <c r="J66" s="53"/>
      <c r="K66" s="41"/>
      <c r="L66" s="52">
        <v>11168</v>
      </c>
      <c r="M66" s="53"/>
      <c r="N66" s="52"/>
      <c r="O66" s="52"/>
      <c r="P66" s="77"/>
      <c r="Q66" s="75"/>
      <c r="R66" s="53"/>
      <c r="S66" s="41"/>
      <c r="T66" s="196"/>
      <c r="U66" s="52"/>
      <c r="V66" s="51"/>
      <c r="W66" s="441">
        <v>37257</v>
      </c>
      <c r="X66" s="447"/>
      <c r="Y66" s="75"/>
      <c r="Z66" s="52"/>
      <c r="AA66" s="337"/>
      <c r="AB66" s="89"/>
      <c r="AC66" s="89"/>
      <c r="AD66" s="52"/>
      <c r="AE66" s="52"/>
      <c r="AF66" s="51"/>
      <c r="AG66" s="74">
        <v>54832</v>
      </c>
    </row>
    <row r="67" spans="1:33" ht="18" thickBot="1" x14ac:dyDescent="0.4">
      <c r="A67" s="78"/>
      <c r="B67" s="79"/>
      <c r="C67" s="80"/>
      <c r="D67" s="80"/>
      <c r="E67" s="80"/>
      <c r="F67" s="80"/>
      <c r="G67" s="81"/>
      <c r="H67" s="90"/>
      <c r="I67" s="41"/>
      <c r="J67" s="53"/>
      <c r="K67" s="41"/>
      <c r="L67" s="52">
        <v>11169</v>
      </c>
      <c r="M67" s="53"/>
      <c r="N67" s="52"/>
      <c r="O67" s="52"/>
      <c r="P67" s="77"/>
      <c r="Q67" s="75"/>
      <c r="R67" s="53"/>
      <c r="S67" s="41"/>
      <c r="T67" s="51"/>
      <c r="U67" s="52"/>
      <c r="V67" s="51"/>
      <c r="W67" s="441">
        <v>37258</v>
      </c>
      <c r="X67" s="447"/>
      <c r="Y67" s="75"/>
      <c r="Z67" s="52"/>
      <c r="AA67" s="337"/>
      <c r="AB67" s="89"/>
      <c r="AC67" s="41"/>
      <c r="AD67" s="52"/>
      <c r="AE67" s="52"/>
      <c r="AF67" s="51"/>
      <c r="AG67" s="74">
        <v>54833</v>
      </c>
    </row>
    <row r="68" spans="1:33" ht="18.5" thickBot="1" x14ac:dyDescent="0.4">
      <c r="A68" s="92" t="s">
        <v>120</v>
      </c>
      <c r="B68" s="93"/>
      <c r="C68" s="183"/>
      <c r="D68" s="183"/>
      <c r="E68" s="183"/>
      <c r="F68" s="183"/>
      <c r="G68" s="184"/>
      <c r="H68" s="90"/>
      <c r="I68" s="41"/>
      <c r="J68" s="53"/>
      <c r="K68" s="41"/>
      <c r="L68" s="52">
        <v>11170</v>
      </c>
      <c r="M68" s="53"/>
      <c r="N68" s="52"/>
      <c r="O68" s="52"/>
      <c r="P68" s="77"/>
      <c r="Q68" s="53"/>
      <c r="R68" s="53"/>
      <c r="S68" s="41"/>
      <c r="T68" s="51"/>
      <c r="U68" s="52"/>
      <c r="V68" s="51"/>
      <c r="W68" s="441">
        <v>37260</v>
      </c>
      <c r="X68" s="447"/>
      <c r="Y68" s="53"/>
      <c r="Z68" s="52"/>
      <c r="AA68" s="337"/>
      <c r="AB68" s="89"/>
      <c r="AC68" s="41"/>
      <c r="AD68" s="52"/>
      <c r="AE68" s="52"/>
      <c r="AF68" s="51"/>
      <c r="AG68" s="74">
        <v>54834</v>
      </c>
    </row>
    <row r="69" spans="1:33" ht="18" thickBot="1" x14ac:dyDescent="0.4">
      <c r="A69" s="78"/>
      <c r="B69" s="98"/>
      <c r="C69" s="99"/>
      <c r="D69" s="99"/>
      <c r="E69" s="99"/>
      <c r="F69" s="99"/>
      <c r="G69" s="100"/>
      <c r="H69" s="90"/>
      <c r="I69" s="41"/>
      <c r="J69" s="53"/>
      <c r="K69" s="41"/>
      <c r="L69" s="64">
        <v>11171</v>
      </c>
      <c r="M69" s="65"/>
      <c r="N69" s="52"/>
      <c r="O69" s="52"/>
      <c r="P69" s="77"/>
      <c r="Q69" s="53"/>
      <c r="R69" s="53"/>
      <c r="S69" s="60"/>
      <c r="T69" s="51"/>
      <c r="U69" s="52"/>
      <c r="V69" s="51"/>
      <c r="W69" s="444"/>
      <c r="X69" s="447"/>
      <c r="Y69" s="53"/>
      <c r="Z69" s="52"/>
      <c r="AA69" s="50"/>
      <c r="AB69" s="89"/>
      <c r="AC69" s="41"/>
      <c r="AD69" s="52"/>
      <c r="AE69" s="52"/>
      <c r="AF69" s="51"/>
      <c r="AG69" s="74"/>
    </row>
    <row r="70" spans="1:33" ht="18" x14ac:dyDescent="0.35">
      <c r="A70" s="186" t="s">
        <v>121</v>
      </c>
      <c r="B70" s="187">
        <f>SUM(C70:G70)</f>
        <v>40</v>
      </c>
      <c r="C70" s="188">
        <f>SUM(C61:C62)</f>
        <v>12</v>
      </c>
      <c r="D70" s="188">
        <f>SUM(D61:D62)</f>
        <v>4</v>
      </c>
      <c r="E70" s="188">
        <f>SUM(E61:E62)</f>
        <v>10</v>
      </c>
      <c r="F70" s="188">
        <f>SUM(F61:F62)</f>
        <v>0</v>
      </c>
      <c r="G70" s="188">
        <f>SUM(G61:G62)</f>
        <v>14</v>
      </c>
      <c r="H70" s="189"/>
      <c r="I70" s="155"/>
      <c r="J70" s="190"/>
      <c r="K70" s="155"/>
      <c r="L70" s="151"/>
      <c r="M70" s="152"/>
      <c r="N70" s="151"/>
      <c r="O70" s="151"/>
      <c r="P70" s="370"/>
      <c r="Q70" s="190"/>
      <c r="R70" s="190"/>
      <c r="S70" s="155"/>
      <c r="T70" s="152"/>
      <c r="U70" s="151"/>
      <c r="V70" s="152"/>
      <c r="W70" s="201"/>
      <c r="X70" s="370"/>
      <c r="Y70" s="190"/>
      <c r="Z70" s="151"/>
      <c r="AA70" s="189"/>
      <c r="AB70" s="151"/>
      <c r="AC70" s="155"/>
      <c r="AD70" s="151"/>
      <c r="AE70" s="151"/>
      <c r="AF70" s="152"/>
      <c r="AG70" s="156"/>
    </row>
    <row r="71" spans="1:33" ht="18" x14ac:dyDescent="0.35">
      <c r="A71" s="157" t="s">
        <v>122</v>
      </c>
      <c r="B71" s="413">
        <f>SUM(C71:G71)</f>
        <v>48</v>
      </c>
      <c r="C71" s="162">
        <f>SUM(H71:P71)</f>
        <v>14</v>
      </c>
      <c r="D71" s="163">
        <f>SUM(Q71:V71)</f>
        <v>8</v>
      </c>
      <c r="E71" s="164">
        <f>SUM(W71:W71)</f>
        <v>10</v>
      </c>
      <c r="F71" s="162">
        <f>SUM(Y71:Z71)</f>
        <v>0</v>
      </c>
      <c r="G71" s="165">
        <f>SUM(AA71:AG71)</f>
        <v>16</v>
      </c>
      <c r="H71" s="148">
        <f>COUNTA(H59:H69)</f>
        <v>0</v>
      </c>
      <c r="I71" s="149">
        <f>COUNTA(I59:I69)</f>
        <v>0</v>
      </c>
      <c r="J71" s="149">
        <f>COUNTA(J59:J69)</f>
        <v>0</v>
      </c>
      <c r="K71" s="149">
        <f>COUNTA(K59:K69)</f>
        <v>0</v>
      </c>
      <c r="L71" s="489">
        <f>COUNT(L59:M69)</f>
        <v>14</v>
      </c>
      <c r="M71" s="490"/>
      <c r="N71" s="150">
        <f>COUNTA(N59:N69)</f>
        <v>0</v>
      </c>
      <c r="O71" s="489">
        <f>COUNT(O59:P69)</f>
        <v>0</v>
      </c>
      <c r="P71" s="492"/>
      <c r="Q71" s="154">
        <f>COUNTA(Q59:Q69)</f>
        <v>5</v>
      </c>
      <c r="R71" s="154">
        <f>COUNTA(R59:R69)</f>
        <v>0</v>
      </c>
      <c r="S71" s="149">
        <f>COUNTA(S59:S69)</f>
        <v>0</v>
      </c>
      <c r="T71" s="150">
        <f>COUNTA(T59:T69)</f>
        <v>3</v>
      </c>
      <c r="U71" s="489">
        <f>COUNT(U59:V69)</f>
        <v>0</v>
      </c>
      <c r="V71" s="490"/>
      <c r="W71" s="495">
        <f>COUNTA(W59:X69)</f>
        <v>10</v>
      </c>
      <c r="X71" s="492"/>
      <c r="Y71" s="160">
        <f t="shared" ref="Y71:AD71" si="11">COUNTA(Y59:Y69)</f>
        <v>0</v>
      </c>
      <c r="Z71" s="150">
        <f t="shared" si="11"/>
        <v>0</v>
      </c>
      <c r="AA71" s="201">
        <f t="shared" si="11"/>
        <v>0</v>
      </c>
      <c r="AB71" s="149">
        <f t="shared" si="11"/>
        <v>6</v>
      </c>
      <c r="AC71" s="149">
        <f t="shared" si="11"/>
        <v>0</v>
      </c>
      <c r="AD71" s="150">
        <f t="shared" si="11"/>
        <v>0</v>
      </c>
      <c r="AE71" s="489">
        <f>COUNT(AE59:AF69)</f>
        <v>0</v>
      </c>
      <c r="AF71" s="490"/>
      <c r="AG71" s="153">
        <f>COUNTA(AG59:AG69)</f>
        <v>10</v>
      </c>
    </row>
    <row r="72" spans="1:33" ht="18.5" thickBot="1" x14ac:dyDescent="0.4">
      <c r="A72" s="192" t="s">
        <v>123</v>
      </c>
      <c r="B72" s="193">
        <f t="shared" ref="B72:G72" si="12">IF(B70=0,0,(B71-B70)/B70)</f>
        <v>0.2</v>
      </c>
      <c r="C72" s="194">
        <f t="shared" si="12"/>
        <v>0.16666666666666666</v>
      </c>
      <c r="D72" s="194">
        <f t="shared" si="12"/>
        <v>1</v>
      </c>
      <c r="E72" s="194">
        <f t="shared" si="12"/>
        <v>0</v>
      </c>
      <c r="F72" s="194">
        <f t="shared" si="12"/>
        <v>0</v>
      </c>
      <c r="G72" s="195">
        <f t="shared" si="12"/>
        <v>0.14285714285714285</v>
      </c>
      <c r="H72" s="171"/>
      <c r="I72" s="172"/>
      <c r="J72" s="176"/>
      <c r="K72" s="172"/>
      <c r="L72" s="173"/>
      <c r="M72" s="174"/>
      <c r="N72" s="173"/>
      <c r="O72" s="173"/>
      <c r="P72" s="368"/>
      <c r="Q72" s="176"/>
      <c r="R72" s="176"/>
      <c r="S72" s="172"/>
      <c r="T72" s="174"/>
      <c r="U72" s="173"/>
      <c r="V72" s="174"/>
      <c r="W72" s="442"/>
      <c r="X72" s="368"/>
      <c r="Y72" s="176"/>
      <c r="Z72" s="173"/>
      <c r="AA72" s="171"/>
      <c r="AB72" s="173"/>
      <c r="AC72" s="172"/>
      <c r="AD72" s="173"/>
      <c r="AE72" s="173"/>
      <c r="AF72" s="174"/>
      <c r="AG72" s="175"/>
    </row>
    <row r="73" spans="1:33" ht="18.5" thickBot="1" x14ac:dyDescent="0.4">
      <c r="A73" s="110"/>
      <c r="B73" s="202"/>
      <c r="C73" s="203"/>
      <c r="D73" s="204"/>
      <c r="E73" s="204"/>
      <c r="F73" s="204"/>
      <c r="G73" s="204"/>
      <c r="H73" s="205"/>
      <c r="I73" s="206"/>
      <c r="J73" s="207"/>
      <c r="K73" s="207"/>
      <c r="L73" s="208"/>
      <c r="M73" s="119"/>
      <c r="N73" s="207"/>
      <c r="O73" s="207"/>
      <c r="P73" s="371"/>
      <c r="Q73" s="116"/>
      <c r="R73" s="116"/>
      <c r="S73" s="115"/>
      <c r="T73" s="115"/>
      <c r="U73" s="208"/>
      <c r="V73" s="119"/>
      <c r="W73" s="450"/>
      <c r="X73" s="449"/>
      <c r="Y73" s="116"/>
      <c r="Z73" s="115"/>
      <c r="AA73" s="110"/>
      <c r="AB73" s="208"/>
      <c r="AC73" s="118"/>
      <c r="AD73" s="208"/>
      <c r="AE73" s="208"/>
      <c r="AF73" s="119"/>
      <c r="AG73" s="209"/>
    </row>
    <row r="74" spans="1:33" ht="18.5" thickBot="1" x14ac:dyDescent="0.4">
      <c r="A74" s="210" t="s">
        <v>129</v>
      </c>
      <c r="B74" s="211"/>
      <c r="C74" s="212"/>
      <c r="D74" s="212"/>
      <c r="E74" s="212"/>
      <c r="F74" s="212"/>
      <c r="G74" s="213"/>
      <c r="H74" s="171"/>
      <c r="I74" s="172"/>
      <c r="J74" s="173"/>
      <c r="K74" s="173"/>
      <c r="L74" s="214"/>
      <c r="M74" s="215"/>
      <c r="N74" s="173"/>
      <c r="O74" s="173"/>
      <c r="P74" s="368"/>
      <c r="Q74" s="176"/>
      <c r="R74" s="176"/>
      <c r="S74" s="173"/>
      <c r="T74" s="173"/>
      <c r="U74" s="214"/>
      <c r="V74" s="215"/>
      <c r="W74" s="217"/>
      <c r="X74" s="448"/>
      <c r="Y74" s="176"/>
      <c r="Z74" s="173"/>
      <c r="AA74" s="217"/>
      <c r="AB74" s="214"/>
      <c r="AC74" s="218"/>
      <c r="AD74" s="214"/>
      <c r="AE74" s="214"/>
      <c r="AF74" s="215"/>
      <c r="AG74" s="216"/>
    </row>
    <row r="75" spans="1:33" ht="18" x14ac:dyDescent="0.35">
      <c r="A75" s="157" t="s">
        <v>130</v>
      </c>
      <c r="B75" s="219">
        <f>SUM(C75:G75)</f>
        <v>141</v>
      </c>
      <c r="C75" s="220">
        <f>C42+C56+C70</f>
        <v>67</v>
      </c>
      <c r="D75" s="220">
        <f>D42+D56+D70</f>
        <v>18</v>
      </c>
      <c r="E75" s="220">
        <f>E42+E56+E70</f>
        <v>21</v>
      </c>
      <c r="F75" s="220">
        <f>F42+F56+F70</f>
        <v>0</v>
      </c>
      <c r="G75" s="220">
        <f>G42+G56+G70</f>
        <v>35</v>
      </c>
      <c r="H75" s="189"/>
      <c r="I75" s="155"/>
      <c r="J75" s="155"/>
      <c r="K75" s="155"/>
      <c r="L75" s="151"/>
      <c r="M75" s="152"/>
      <c r="N75" s="151"/>
      <c r="O75" s="151"/>
      <c r="P75" s="370"/>
      <c r="Q75" s="190"/>
      <c r="R75" s="190"/>
      <c r="S75" s="155"/>
      <c r="T75" s="151"/>
      <c r="U75" s="151"/>
      <c r="V75" s="152"/>
      <c r="W75" s="493">
        <f>W43+W57+W71</f>
        <v>23</v>
      </c>
      <c r="X75" s="494"/>
      <c r="Y75" s="190"/>
      <c r="Z75" s="151"/>
      <c r="AA75" s="189"/>
      <c r="AB75" s="155"/>
      <c r="AC75" s="155"/>
      <c r="AD75" s="151"/>
      <c r="AE75" s="151"/>
      <c r="AF75" s="152"/>
      <c r="AG75" s="156"/>
    </row>
    <row r="76" spans="1:33" ht="18" x14ac:dyDescent="0.35">
      <c r="A76" s="157" t="s">
        <v>131</v>
      </c>
      <c r="B76" s="221">
        <f>SUM(C76:G76)</f>
        <v>169</v>
      </c>
      <c r="C76" s="162">
        <f>SUM(H76:P76)</f>
        <v>79</v>
      </c>
      <c r="D76" s="163">
        <f>SUM(Q76:V76)</f>
        <v>26</v>
      </c>
      <c r="E76" s="164">
        <f>SUM(W75:W76)</f>
        <v>23</v>
      </c>
      <c r="F76" s="162">
        <f>SUM(Y76:Z76)</f>
        <v>1</v>
      </c>
      <c r="G76" s="165">
        <f>SUM(AA76:AG76)</f>
        <v>40</v>
      </c>
      <c r="H76" s="148">
        <f>H43+H57+H71</f>
        <v>0</v>
      </c>
      <c r="I76" s="149">
        <f>I43+I57+I71</f>
        <v>0</v>
      </c>
      <c r="J76" s="149">
        <f>J43+J57+J71</f>
        <v>0</v>
      </c>
      <c r="K76" s="149">
        <f>K43+K57+K71</f>
        <v>18</v>
      </c>
      <c r="L76" s="489">
        <f>L43+L57+L71</f>
        <v>17</v>
      </c>
      <c r="M76" s="490"/>
      <c r="N76" s="150">
        <f>N43+N57+N71</f>
        <v>9</v>
      </c>
      <c r="O76" s="489">
        <f>O43+O57+O71</f>
        <v>35</v>
      </c>
      <c r="P76" s="492"/>
      <c r="Q76" s="154">
        <f>Q43+Q57+Q71</f>
        <v>5</v>
      </c>
      <c r="R76" s="154">
        <f>R43+R57+R71</f>
        <v>0</v>
      </c>
      <c r="S76" s="149">
        <f>S43+S57+S71</f>
        <v>0</v>
      </c>
      <c r="T76" s="150">
        <f>T43+T57+T71</f>
        <v>21</v>
      </c>
      <c r="U76" s="489">
        <f>U43+U57+U71</f>
        <v>0</v>
      </c>
      <c r="V76" s="490"/>
      <c r="W76" s="495"/>
      <c r="X76" s="492"/>
      <c r="Y76" s="160">
        <f t="shared" ref="Y76:AE76" si="13">Y43+Y57+Y71</f>
        <v>1</v>
      </c>
      <c r="Z76" s="150">
        <f t="shared" si="13"/>
        <v>0</v>
      </c>
      <c r="AA76" s="148">
        <f t="shared" si="13"/>
        <v>0</v>
      </c>
      <c r="AB76" s="149">
        <f t="shared" si="13"/>
        <v>6</v>
      </c>
      <c r="AC76" s="149">
        <f t="shared" si="13"/>
        <v>0</v>
      </c>
      <c r="AD76" s="150">
        <f t="shared" si="13"/>
        <v>0</v>
      </c>
      <c r="AE76" s="489">
        <f t="shared" si="13"/>
        <v>23</v>
      </c>
      <c r="AF76" s="490"/>
      <c r="AG76" s="153">
        <f>AG43+AG57+AG71</f>
        <v>11</v>
      </c>
    </row>
    <row r="77" spans="1:33" ht="18.5" thickBot="1" x14ac:dyDescent="0.4">
      <c r="A77" s="192" t="s">
        <v>132</v>
      </c>
      <c r="B77" s="222">
        <f t="shared" ref="B77:G77" si="14">IF(B75=0,0,(B76-B75)/B75)</f>
        <v>0.19858156028368795</v>
      </c>
      <c r="C77" s="223">
        <f t="shared" si="14"/>
        <v>0.17910447761194029</v>
      </c>
      <c r="D77" s="223">
        <f t="shared" si="14"/>
        <v>0.44444444444444442</v>
      </c>
      <c r="E77" s="223">
        <f t="shared" si="14"/>
        <v>9.5238095238095233E-2</v>
      </c>
      <c r="F77" s="223">
        <f t="shared" si="14"/>
        <v>0</v>
      </c>
      <c r="G77" s="223">
        <f t="shared" si="14"/>
        <v>0.14285714285714285</v>
      </c>
      <c r="H77" s="148"/>
      <c r="I77" s="149"/>
      <c r="J77" s="149"/>
      <c r="K77" s="149"/>
      <c r="L77" s="150"/>
      <c r="M77" s="160"/>
      <c r="N77" s="150"/>
      <c r="O77" s="173"/>
      <c r="P77" s="368"/>
      <c r="Q77" s="154"/>
      <c r="R77" s="154"/>
      <c r="S77" s="149"/>
      <c r="T77" s="150"/>
      <c r="U77" s="150"/>
      <c r="V77" s="160"/>
      <c r="W77" s="496"/>
      <c r="X77" s="497"/>
      <c r="Y77" s="154"/>
      <c r="Z77" s="150"/>
      <c r="AA77" s="148"/>
      <c r="AB77" s="149"/>
      <c r="AC77" s="149"/>
      <c r="AD77" s="150"/>
      <c r="AE77" s="150"/>
      <c r="AF77" s="160"/>
      <c r="AG77" s="153"/>
    </row>
    <row r="78" spans="1:33" ht="17.5" x14ac:dyDescent="0.35">
      <c r="A78" s="408" t="s">
        <v>214</v>
      </c>
      <c r="B78" s="224"/>
      <c r="C78" s="225"/>
      <c r="D78" s="225"/>
      <c r="E78" s="225"/>
      <c r="F78" s="225"/>
      <c r="G78" s="225"/>
      <c r="H78" s="226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8"/>
    </row>
    <row r="79" spans="1:33" ht="17.5" x14ac:dyDescent="0.35">
      <c r="A79" s="229"/>
      <c r="B79" s="230"/>
      <c r="C79" s="230"/>
      <c r="D79" s="230"/>
      <c r="E79" s="230"/>
      <c r="F79" s="230"/>
      <c r="G79" s="230"/>
      <c r="H79" s="230"/>
      <c r="I79" s="230"/>
      <c r="J79" s="230"/>
      <c r="K79" s="231"/>
      <c r="L79" s="232"/>
      <c r="M79" s="230"/>
      <c r="N79" s="230"/>
      <c r="O79" s="230"/>
      <c r="P79" s="231"/>
      <c r="Q79" s="233"/>
      <c r="R79" s="233"/>
      <c r="S79" s="232"/>
      <c r="T79" s="232"/>
      <c r="U79" s="232"/>
      <c r="V79" s="230"/>
      <c r="W79" s="76"/>
      <c r="X79" s="76"/>
      <c r="Y79" s="76"/>
      <c r="Z79" s="76"/>
      <c r="AA79" s="232"/>
      <c r="AB79" s="232"/>
      <c r="AC79" s="232"/>
      <c r="AD79" s="232"/>
      <c r="AE79" s="232"/>
      <c r="AF79" s="232"/>
      <c r="AG79" s="234"/>
    </row>
    <row r="80" spans="1:33" ht="18.5" thickBot="1" x14ac:dyDescent="0.4">
      <c r="A80" s="235"/>
      <c r="B80" s="63"/>
      <c r="C80" s="236"/>
      <c r="D80" s="237"/>
      <c r="E80" s="237"/>
      <c r="F80" s="237"/>
      <c r="G80" s="237"/>
      <c r="H80" s="237"/>
      <c r="I80" s="238"/>
      <c r="J80" s="491"/>
      <c r="K80" s="491"/>
      <c r="L80" s="491"/>
      <c r="M80" s="491"/>
      <c r="N80" s="491"/>
      <c r="O80" s="491"/>
      <c r="P80" s="491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40"/>
    </row>
  </sheetData>
  <sortState xmlns:xlrd2="http://schemas.microsoft.com/office/spreadsheetml/2017/richdata2" ref="S47:T49">
    <sortCondition ref="T45:T49"/>
  </sortState>
  <mergeCells count="51">
    <mergeCell ref="A1:AB2"/>
    <mergeCell ref="B3:G3"/>
    <mergeCell ref="I3:P3"/>
    <mergeCell ref="Q3:V3"/>
    <mergeCell ref="Y3:Z3"/>
    <mergeCell ref="AA3:AG3"/>
    <mergeCell ref="W3:X3"/>
    <mergeCell ref="L4:M4"/>
    <mergeCell ref="U4:V4"/>
    <mergeCell ref="AE4:AF4"/>
    <mergeCell ref="L5:M5"/>
    <mergeCell ref="U5:V5"/>
    <mergeCell ref="AE5:AF5"/>
    <mergeCell ref="O4:P4"/>
    <mergeCell ref="O5:P5"/>
    <mergeCell ref="W4:X4"/>
    <mergeCell ref="W5:X5"/>
    <mergeCell ref="L6:M6"/>
    <mergeCell ref="AE6:AF6"/>
    <mergeCell ref="L26:M26"/>
    <mergeCell ref="U26:V26"/>
    <mergeCell ref="AE26:AF26"/>
    <mergeCell ref="O6:P6"/>
    <mergeCell ref="O26:P26"/>
    <mergeCell ref="W26:X26"/>
    <mergeCell ref="L39:M39"/>
    <mergeCell ref="U39:V39"/>
    <mergeCell ref="AE39:AF39"/>
    <mergeCell ref="L43:M43"/>
    <mergeCell ref="U43:V43"/>
    <mergeCell ref="AE43:AF43"/>
    <mergeCell ref="O39:P39"/>
    <mergeCell ref="O43:P43"/>
    <mergeCell ref="W39:X39"/>
    <mergeCell ref="W43:X43"/>
    <mergeCell ref="L57:M57"/>
    <mergeCell ref="U57:V57"/>
    <mergeCell ref="AE57:AF57"/>
    <mergeCell ref="L71:M71"/>
    <mergeCell ref="U71:V71"/>
    <mergeCell ref="AE71:AF71"/>
    <mergeCell ref="O57:P57"/>
    <mergeCell ref="O71:P71"/>
    <mergeCell ref="W57:X57"/>
    <mergeCell ref="W71:X71"/>
    <mergeCell ref="L76:M76"/>
    <mergeCell ref="U76:V76"/>
    <mergeCell ref="AE76:AF76"/>
    <mergeCell ref="J80:P80"/>
    <mergeCell ref="O76:P76"/>
    <mergeCell ref="W75:X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7"/>
  <sheetViews>
    <sheetView zoomScale="60" zoomScaleNormal="60"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K109" sqref="K109"/>
    </sheetView>
  </sheetViews>
  <sheetFormatPr defaultColWidth="9.1796875" defaultRowHeight="15.5" x14ac:dyDescent="0.35"/>
  <cols>
    <col min="1" max="1" width="45.26953125" style="241" customWidth="1"/>
    <col min="2" max="2" width="12" style="266" customWidth="1"/>
    <col min="3" max="3" width="11.26953125" style="241" bestFit="1" customWidth="1"/>
    <col min="4" max="4" width="12.26953125" style="241" customWidth="1"/>
    <col min="5" max="5" width="9.1796875" style="241"/>
    <col min="6" max="6" width="12" style="241" bestFit="1" customWidth="1"/>
    <col min="7" max="7" width="14.54296875" style="241" bestFit="1" customWidth="1"/>
    <col min="8" max="8" width="14.54296875" style="241" customWidth="1"/>
    <col min="9" max="9" width="11.26953125" style="241" bestFit="1" customWidth="1"/>
    <col min="10" max="10" width="10.453125" style="241" bestFit="1" customWidth="1"/>
    <col min="11" max="13" width="11.81640625" style="241" bestFit="1" customWidth="1"/>
    <col min="14" max="14" width="12.26953125" style="241" customWidth="1"/>
    <col min="15" max="15" width="13.26953125" style="241" bestFit="1" customWidth="1"/>
    <col min="16" max="16" width="11.26953125" style="241" bestFit="1" customWidth="1"/>
    <col min="17" max="17" width="11.81640625" style="241" bestFit="1" customWidth="1"/>
    <col min="18" max="18" width="9.1796875" style="241"/>
    <col min="19" max="19" width="11.81640625" style="241" bestFit="1" customWidth="1"/>
    <col min="20" max="21" width="9.1796875" style="241"/>
    <col min="22" max="23" width="12" style="241" bestFit="1" customWidth="1"/>
    <col min="24" max="16384" width="9.1796875" style="241"/>
  </cols>
  <sheetData>
    <row r="1" spans="1:25" ht="18" customHeight="1" x14ac:dyDescent="0.35">
      <c r="A1" s="529" t="str">
        <f>'Fleet Card'!A1</f>
        <v>Stagecoach Bluebird Fleet Card Period 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1"/>
    </row>
    <row r="2" spans="1:25" ht="18" customHeight="1" thickBot="1" x14ac:dyDescent="0.4">
      <c r="A2" s="532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4"/>
    </row>
    <row r="3" spans="1:25" ht="16" thickBot="1" x14ac:dyDescent="0.4">
      <c r="A3" s="244"/>
      <c r="B3" s="263"/>
      <c r="C3" s="536" t="s">
        <v>85</v>
      </c>
      <c r="D3" s="537"/>
      <c r="E3" s="537"/>
      <c r="F3" s="537"/>
      <c r="G3" s="537"/>
      <c r="H3" s="537"/>
      <c r="I3" s="538"/>
      <c r="J3" s="536" t="s">
        <v>86</v>
      </c>
      <c r="K3" s="537"/>
      <c r="L3" s="537"/>
      <c r="M3" s="537"/>
      <c r="N3" s="537"/>
      <c r="O3" s="245" t="s">
        <v>87</v>
      </c>
      <c r="P3" s="536" t="s">
        <v>88</v>
      </c>
      <c r="Q3" s="538"/>
      <c r="R3" s="536" t="s">
        <v>89</v>
      </c>
      <c r="S3" s="537"/>
      <c r="T3" s="537"/>
      <c r="U3" s="537"/>
      <c r="V3" s="537"/>
      <c r="W3" s="538"/>
    </row>
    <row r="4" spans="1:25" ht="15" customHeight="1" x14ac:dyDescent="0.35">
      <c r="A4" s="535" t="s">
        <v>134</v>
      </c>
      <c r="B4" s="264"/>
      <c r="C4" s="254" t="s">
        <v>96</v>
      </c>
      <c r="D4" s="250" t="s">
        <v>21</v>
      </c>
      <c r="E4" s="246" t="s">
        <v>133</v>
      </c>
      <c r="F4" s="250" t="s">
        <v>98</v>
      </c>
      <c r="G4" s="250" t="s">
        <v>98</v>
      </c>
      <c r="H4" s="356" t="s">
        <v>98</v>
      </c>
      <c r="I4" s="258" t="s">
        <v>98</v>
      </c>
      <c r="J4" s="242" t="s">
        <v>98</v>
      </c>
      <c r="K4" s="242" t="s">
        <v>75</v>
      </c>
      <c r="L4" s="242" t="s">
        <v>98</v>
      </c>
      <c r="M4" s="242" t="s">
        <v>98</v>
      </c>
      <c r="N4" s="242" t="s">
        <v>98</v>
      </c>
      <c r="O4" s="248" t="s">
        <v>98</v>
      </c>
      <c r="P4" s="254" t="s">
        <v>98</v>
      </c>
      <c r="Q4" s="433" t="s">
        <v>65</v>
      </c>
      <c r="R4" s="254" t="s">
        <v>21</v>
      </c>
      <c r="S4" s="250" t="s">
        <v>21</v>
      </c>
      <c r="T4" s="250" t="s">
        <v>21</v>
      </c>
      <c r="U4" s="250" t="s">
        <v>21</v>
      </c>
      <c r="V4" s="250" t="s">
        <v>21</v>
      </c>
      <c r="W4" s="258" t="s">
        <v>21</v>
      </c>
    </row>
    <row r="5" spans="1:25" ht="15.75" customHeight="1" x14ac:dyDescent="0.35">
      <c r="A5" s="535"/>
      <c r="B5" s="265" t="s">
        <v>121</v>
      </c>
      <c r="C5" s="255" t="s">
        <v>99</v>
      </c>
      <c r="D5" s="251" t="s">
        <v>100</v>
      </c>
      <c r="E5" s="247" t="s">
        <v>101</v>
      </c>
      <c r="F5" s="251" t="s">
        <v>102</v>
      </c>
      <c r="G5" s="251" t="s">
        <v>103</v>
      </c>
      <c r="H5" s="357" t="s">
        <v>102</v>
      </c>
      <c r="I5" s="259" t="s">
        <v>102</v>
      </c>
      <c r="J5" s="242" t="s">
        <v>104</v>
      </c>
      <c r="K5" s="242" t="s">
        <v>79</v>
      </c>
      <c r="L5" s="242" t="s">
        <v>79</v>
      </c>
      <c r="M5" s="242" t="s">
        <v>79</v>
      </c>
      <c r="N5" s="242" t="s">
        <v>105</v>
      </c>
      <c r="O5" s="262" t="s">
        <v>104</v>
      </c>
      <c r="P5" s="255" t="s">
        <v>104</v>
      </c>
      <c r="Q5" s="434" t="s">
        <v>66</v>
      </c>
      <c r="R5" s="255" t="s">
        <v>74</v>
      </c>
      <c r="S5" s="251" t="s">
        <v>36</v>
      </c>
      <c r="T5" s="251" t="s">
        <v>106</v>
      </c>
      <c r="U5" s="251" t="s">
        <v>106</v>
      </c>
      <c r="V5" s="251" t="s">
        <v>135</v>
      </c>
      <c r="W5" s="259" t="s">
        <v>135</v>
      </c>
    </row>
    <row r="6" spans="1:25" ht="16.5" customHeight="1" thickBot="1" x14ac:dyDescent="0.4">
      <c r="A6" s="244"/>
      <c r="B6" s="263"/>
      <c r="C6" s="256" t="s">
        <v>108</v>
      </c>
      <c r="D6" s="252"/>
      <c r="E6" s="253" t="s">
        <v>109</v>
      </c>
      <c r="F6" s="252"/>
      <c r="G6" s="333" t="s">
        <v>110</v>
      </c>
      <c r="H6" s="358" t="s">
        <v>111</v>
      </c>
      <c r="I6" s="260" t="s">
        <v>192</v>
      </c>
      <c r="J6" s="261" t="s">
        <v>111</v>
      </c>
      <c r="K6" s="261"/>
      <c r="L6" s="261" t="s">
        <v>112</v>
      </c>
      <c r="M6" s="261" t="s">
        <v>113</v>
      </c>
      <c r="N6" s="261"/>
      <c r="O6" s="249"/>
      <c r="P6" s="257"/>
      <c r="Q6" s="435"/>
      <c r="R6" s="257"/>
      <c r="S6" s="252"/>
      <c r="T6" s="252" t="s">
        <v>114</v>
      </c>
      <c r="U6" s="252" t="s">
        <v>115</v>
      </c>
      <c r="V6" s="252" t="s">
        <v>116</v>
      </c>
      <c r="W6" s="260"/>
    </row>
    <row r="7" spans="1:25" x14ac:dyDescent="0.35">
      <c r="A7" s="286"/>
      <c r="B7" s="291"/>
      <c r="C7" s="293"/>
      <c r="D7" s="294"/>
      <c r="E7" s="294"/>
      <c r="F7" s="294"/>
      <c r="G7" s="294"/>
      <c r="H7" s="375"/>
      <c r="I7" s="269"/>
      <c r="J7" s="267"/>
      <c r="K7" s="268"/>
      <c r="L7" s="268"/>
      <c r="M7" s="268"/>
      <c r="N7" s="269"/>
      <c r="O7" s="282"/>
      <c r="P7" s="267"/>
      <c r="Q7" s="269"/>
      <c r="R7" s="267"/>
      <c r="S7" s="268"/>
      <c r="T7" s="268"/>
      <c r="U7" s="268"/>
      <c r="V7" s="268"/>
      <c r="W7" s="269"/>
    </row>
    <row r="8" spans="1:25" x14ac:dyDescent="0.35">
      <c r="A8" s="287" t="s">
        <v>160</v>
      </c>
      <c r="B8" s="292"/>
      <c r="C8" s="270"/>
      <c r="D8" s="271"/>
      <c r="E8" s="271"/>
      <c r="F8" s="271"/>
      <c r="G8" s="271"/>
      <c r="H8" s="376"/>
      <c r="I8" s="273"/>
      <c r="J8" s="270"/>
      <c r="K8" s="271"/>
      <c r="L8" s="271"/>
      <c r="M8" s="271"/>
      <c r="N8" s="273"/>
      <c r="O8" s="283"/>
      <c r="P8" s="270"/>
      <c r="Q8" s="273"/>
      <c r="R8" s="270"/>
      <c r="S8" s="271"/>
      <c r="T8" s="271"/>
      <c r="U8" s="271"/>
      <c r="V8" s="271"/>
      <c r="W8" s="273"/>
    </row>
    <row r="9" spans="1:25" x14ac:dyDescent="0.35">
      <c r="A9" s="288"/>
      <c r="B9" s="292"/>
      <c r="C9" s="270"/>
      <c r="D9" s="271"/>
      <c r="E9" s="271"/>
      <c r="F9" s="271"/>
      <c r="G9" s="271"/>
      <c r="H9" s="376"/>
      <c r="I9" s="273"/>
      <c r="J9" s="270"/>
      <c r="K9" s="271"/>
      <c r="L9" s="271"/>
      <c r="M9" s="271"/>
      <c r="N9" s="273"/>
      <c r="O9" s="283"/>
      <c r="P9" s="270"/>
      <c r="Q9" s="273"/>
      <c r="R9" s="270"/>
      <c r="S9" s="271"/>
      <c r="T9" s="271"/>
      <c r="U9" s="271"/>
      <c r="V9" s="271"/>
      <c r="W9" s="273"/>
      <c r="Y9" s="344"/>
    </row>
    <row r="10" spans="1:25" ht="15.65" customHeight="1" x14ac:dyDescent="0.35">
      <c r="A10" s="288" t="s">
        <v>159</v>
      </c>
      <c r="B10" s="351">
        <f>SUM(C10:W10)</f>
        <v>10</v>
      </c>
      <c r="C10" s="422"/>
      <c r="D10" s="422"/>
      <c r="E10" s="422"/>
      <c r="F10" s="422">
        <v>5.5</v>
      </c>
      <c r="G10" s="422"/>
      <c r="H10" s="425">
        <v>2.5</v>
      </c>
      <c r="I10" s="423"/>
      <c r="J10" s="421"/>
      <c r="K10" s="422"/>
      <c r="L10" s="422"/>
      <c r="M10" s="422"/>
      <c r="N10" s="423"/>
      <c r="O10" s="351">
        <v>2</v>
      </c>
      <c r="P10" s="421"/>
      <c r="Q10" s="423"/>
      <c r="R10" s="421"/>
      <c r="S10" s="422"/>
      <c r="T10" s="422"/>
      <c r="U10" s="422"/>
      <c r="V10" s="422"/>
      <c r="W10" s="423"/>
      <c r="Y10" s="340"/>
    </row>
    <row r="11" spans="1:25" ht="15.65" customHeight="1" x14ac:dyDescent="0.35">
      <c r="A11" s="288" t="s">
        <v>207</v>
      </c>
      <c r="B11" s="351">
        <f t="shared" ref="B11:B47" si="0">SUM(C11:W11)</f>
        <v>2.5</v>
      </c>
      <c r="C11" s="422"/>
      <c r="D11" s="422"/>
      <c r="E11" s="422"/>
      <c r="F11" s="422">
        <v>0.25</v>
      </c>
      <c r="G11" s="422"/>
      <c r="H11" s="425"/>
      <c r="I11" s="422">
        <v>2.25</v>
      </c>
      <c r="J11" s="421"/>
      <c r="K11" s="422"/>
      <c r="L11" s="422"/>
      <c r="M11" s="422"/>
      <c r="N11" s="423"/>
      <c r="O11" s="351"/>
      <c r="P11" s="421"/>
      <c r="Q11" s="423"/>
      <c r="R11" s="421"/>
      <c r="S11" s="422"/>
      <c r="T11" s="422"/>
      <c r="U11" s="422"/>
      <c r="V11" s="422"/>
      <c r="W11" s="423"/>
      <c r="Y11" s="342"/>
    </row>
    <row r="12" spans="1:25" ht="15.65" customHeight="1" x14ac:dyDescent="0.35">
      <c r="A12" s="288" t="s">
        <v>158</v>
      </c>
      <c r="B12" s="351">
        <f t="shared" si="0"/>
        <v>0</v>
      </c>
      <c r="C12" s="422"/>
      <c r="D12" s="422"/>
      <c r="E12" s="422"/>
      <c r="F12" s="422"/>
      <c r="G12" s="422"/>
      <c r="H12" s="425"/>
      <c r="I12" s="422"/>
      <c r="J12" s="421"/>
      <c r="K12" s="422"/>
      <c r="L12" s="422"/>
      <c r="M12" s="422"/>
      <c r="N12" s="423"/>
      <c r="O12" s="351"/>
      <c r="P12" s="421"/>
      <c r="Q12" s="423"/>
      <c r="R12" s="421"/>
      <c r="S12" s="422"/>
      <c r="T12" s="422"/>
      <c r="U12" s="422"/>
      <c r="V12" s="422"/>
      <c r="W12" s="423"/>
      <c r="X12" s="243"/>
    </row>
    <row r="13" spans="1:25" ht="15.65" customHeight="1" x14ac:dyDescent="0.35">
      <c r="A13" s="288" t="s">
        <v>157</v>
      </c>
      <c r="B13" s="351">
        <f t="shared" si="0"/>
        <v>0</v>
      </c>
      <c r="C13" s="422"/>
      <c r="D13" s="422"/>
      <c r="E13" s="422"/>
      <c r="F13" s="422"/>
      <c r="G13" s="422"/>
      <c r="H13" s="425"/>
      <c r="I13" s="422"/>
      <c r="J13" s="421"/>
      <c r="K13" s="422"/>
      <c r="L13" s="422"/>
      <c r="M13" s="422"/>
      <c r="N13" s="423"/>
      <c r="O13" s="351"/>
      <c r="P13" s="421"/>
      <c r="Q13" s="423"/>
      <c r="R13" s="421"/>
      <c r="S13" s="422"/>
      <c r="T13" s="422"/>
      <c r="U13" s="422"/>
      <c r="V13" s="422"/>
      <c r="W13" s="423"/>
    </row>
    <row r="14" spans="1:25" ht="15.65" customHeight="1" x14ac:dyDescent="0.35">
      <c r="A14" s="288" t="s">
        <v>242</v>
      </c>
      <c r="B14" s="351">
        <f t="shared" si="0"/>
        <v>0</v>
      </c>
      <c r="C14" s="422"/>
      <c r="D14" s="422"/>
      <c r="E14" s="422"/>
      <c r="F14" s="422"/>
      <c r="G14" s="422"/>
      <c r="H14" s="425"/>
      <c r="I14" s="422"/>
      <c r="J14" s="421"/>
      <c r="K14" s="422"/>
      <c r="L14" s="422"/>
      <c r="M14" s="422"/>
      <c r="N14" s="423"/>
      <c r="O14" s="351"/>
      <c r="P14" s="421"/>
      <c r="Q14" s="423"/>
      <c r="R14" s="421"/>
      <c r="S14" s="422"/>
      <c r="T14" s="422"/>
      <c r="U14" s="422"/>
      <c r="V14" s="422"/>
      <c r="W14" s="423"/>
      <c r="Y14" s="340"/>
    </row>
    <row r="15" spans="1:25" ht="15.65" customHeight="1" x14ac:dyDescent="0.35">
      <c r="A15" s="288" t="s">
        <v>156</v>
      </c>
      <c r="B15" s="351">
        <f t="shared" si="0"/>
        <v>2</v>
      </c>
      <c r="C15" s="422"/>
      <c r="D15" s="422"/>
      <c r="E15" s="422"/>
      <c r="F15" s="422">
        <v>0.5</v>
      </c>
      <c r="G15" s="422"/>
      <c r="H15" s="425"/>
      <c r="I15" s="422"/>
      <c r="J15" s="421"/>
      <c r="K15" s="422"/>
      <c r="L15" s="422"/>
      <c r="M15" s="422"/>
      <c r="N15" s="423"/>
      <c r="O15" s="351">
        <v>1.5</v>
      </c>
      <c r="P15" s="421"/>
      <c r="Q15" s="423"/>
      <c r="R15" s="421"/>
      <c r="S15" s="422"/>
      <c r="T15" s="422"/>
      <c r="U15" s="422"/>
      <c r="V15" s="422"/>
      <c r="W15" s="423"/>
    </row>
    <row r="16" spans="1:25" ht="15.65" customHeight="1" x14ac:dyDescent="0.35">
      <c r="A16" s="288" t="s">
        <v>208</v>
      </c>
      <c r="B16" s="351">
        <f t="shared" si="0"/>
        <v>0</v>
      </c>
      <c r="C16" s="422"/>
      <c r="D16" s="422"/>
      <c r="E16" s="422"/>
      <c r="F16" s="422"/>
      <c r="G16" s="422"/>
      <c r="H16" s="425"/>
      <c r="I16" s="422"/>
      <c r="J16" s="421"/>
      <c r="K16" s="422"/>
      <c r="L16" s="422"/>
      <c r="M16" s="422"/>
      <c r="N16" s="423"/>
      <c r="O16" s="351"/>
      <c r="P16" s="421"/>
      <c r="Q16" s="423"/>
      <c r="R16" s="421"/>
      <c r="S16" s="422"/>
      <c r="T16" s="422"/>
      <c r="U16" s="422"/>
      <c r="V16" s="422"/>
      <c r="W16" s="423"/>
      <c r="Y16" s="343"/>
    </row>
    <row r="17" spans="1:23" ht="15.65" customHeight="1" x14ac:dyDescent="0.35">
      <c r="A17" s="288" t="s">
        <v>251</v>
      </c>
      <c r="B17" s="351">
        <f t="shared" si="0"/>
        <v>7.75</v>
      </c>
      <c r="C17" s="274"/>
      <c r="D17" s="274"/>
      <c r="E17" s="274"/>
      <c r="F17" s="274">
        <v>0.5</v>
      </c>
      <c r="G17" s="274"/>
      <c r="H17" s="424">
        <v>5.5</v>
      </c>
      <c r="I17" s="274">
        <v>1.5</v>
      </c>
      <c r="J17" s="415"/>
      <c r="K17" s="274"/>
      <c r="L17" s="274"/>
      <c r="M17" s="274">
        <v>0.25</v>
      </c>
      <c r="N17" s="275"/>
      <c r="O17" s="416"/>
      <c r="P17" s="415"/>
      <c r="Q17" s="275"/>
      <c r="R17" s="415"/>
      <c r="S17" s="274"/>
      <c r="T17" s="274"/>
      <c r="U17" s="274"/>
      <c r="V17" s="274"/>
      <c r="W17" s="275"/>
    </row>
    <row r="18" spans="1:23" ht="15.65" customHeight="1" x14ac:dyDescent="0.35">
      <c r="A18" s="288" t="s">
        <v>144</v>
      </c>
      <c r="B18" s="351">
        <f t="shared" si="0"/>
        <v>0</v>
      </c>
      <c r="C18" s="274"/>
      <c r="D18" s="274"/>
      <c r="E18" s="274"/>
      <c r="F18" s="274"/>
      <c r="G18" s="274"/>
      <c r="H18" s="424"/>
      <c r="I18" s="274"/>
      <c r="J18" s="415"/>
      <c r="K18" s="274"/>
      <c r="L18" s="274"/>
      <c r="M18" s="274"/>
      <c r="N18" s="275"/>
      <c r="O18" s="416"/>
      <c r="P18" s="415"/>
      <c r="Q18" s="275"/>
      <c r="R18" s="415"/>
      <c r="S18" s="274"/>
      <c r="T18" s="274"/>
      <c r="U18" s="274"/>
      <c r="V18" s="274"/>
      <c r="W18" s="275"/>
    </row>
    <row r="19" spans="1:23" ht="15.65" customHeight="1" x14ac:dyDescent="0.35">
      <c r="A19" s="288" t="s">
        <v>145</v>
      </c>
      <c r="B19" s="351">
        <f t="shared" si="0"/>
        <v>1.25</v>
      </c>
      <c r="C19" s="274"/>
      <c r="D19" s="274"/>
      <c r="E19" s="274"/>
      <c r="F19" s="274">
        <v>0.25</v>
      </c>
      <c r="G19" s="274"/>
      <c r="H19" s="424"/>
      <c r="I19" s="274"/>
      <c r="J19" s="415"/>
      <c r="K19" s="274"/>
      <c r="L19" s="274"/>
      <c r="M19" s="274">
        <v>1</v>
      </c>
      <c r="N19" s="275"/>
      <c r="O19" s="416"/>
      <c r="P19" s="415"/>
      <c r="Q19" s="275"/>
      <c r="R19" s="415"/>
      <c r="S19" s="274"/>
      <c r="T19" s="274"/>
      <c r="U19" s="274"/>
      <c r="V19" s="274"/>
      <c r="W19" s="275"/>
    </row>
    <row r="20" spans="1:23" ht="15.65" customHeight="1" x14ac:dyDescent="0.35">
      <c r="A20" s="288" t="s">
        <v>146</v>
      </c>
      <c r="B20" s="351">
        <f t="shared" si="0"/>
        <v>0</v>
      </c>
      <c r="C20" s="274"/>
      <c r="D20" s="274"/>
      <c r="E20" s="274"/>
      <c r="F20" s="274"/>
      <c r="G20" s="274"/>
      <c r="H20" s="424"/>
      <c r="I20" s="274"/>
      <c r="J20" s="415"/>
      <c r="K20" s="274"/>
      <c r="L20" s="274"/>
      <c r="M20" s="274"/>
      <c r="N20" s="275"/>
      <c r="O20" s="416"/>
      <c r="P20" s="415"/>
      <c r="Q20" s="275"/>
      <c r="R20" s="415"/>
      <c r="S20" s="274"/>
      <c r="T20" s="274"/>
      <c r="U20" s="274"/>
      <c r="V20" s="274"/>
      <c r="W20" s="275"/>
    </row>
    <row r="21" spans="1:23" ht="15.65" customHeight="1" x14ac:dyDescent="0.35">
      <c r="A21" s="288" t="s">
        <v>147</v>
      </c>
      <c r="B21" s="351">
        <f t="shared" si="0"/>
        <v>0</v>
      </c>
      <c r="C21" s="274"/>
      <c r="D21" s="274"/>
      <c r="E21" s="274"/>
      <c r="F21" s="274"/>
      <c r="G21" s="274"/>
      <c r="H21" s="424"/>
      <c r="I21" s="274"/>
      <c r="J21" s="415"/>
      <c r="K21" s="274"/>
      <c r="L21" s="274"/>
      <c r="M21" s="274"/>
      <c r="N21" s="275"/>
      <c r="O21" s="416"/>
      <c r="P21" s="415"/>
      <c r="Q21" s="275"/>
      <c r="R21" s="415"/>
      <c r="S21" s="274"/>
      <c r="T21" s="274"/>
      <c r="U21" s="274"/>
      <c r="V21" s="274"/>
      <c r="W21" s="275"/>
    </row>
    <row r="22" spans="1:23" ht="15.65" customHeight="1" x14ac:dyDescent="0.35">
      <c r="A22" s="288" t="s">
        <v>148</v>
      </c>
      <c r="B22" s="351">
        <f t="shared" si="0"/>
        <v>2.75</v>
      </c>
      <c r="C22" s="274"/>
      <c r="D22" s="274"/>
      <c r="E22" s="274"/>
      <c r="F22" s="274">
        <v>0.5</v>
      </c>
      <c r="G22" s="274"/>
      <c r="H22" s="424"/>
      <c r="I22" s="274">
        <v>1</v>
      </c>
      <c r="J22" s="415"/>
      <c r="K22" s="274"/>
      <c r="L22" s="274"/>
      <c r="M22" s="274">
        <v>1.25</v>
      </c>
      <c r="N22" s="275"/>
      <c r="O22" s="416"/>
      <c r="P22" s="415"/>
      <c r="Q22" s="275"/>
      <c r="R22" s="415"/>
      <c r="S22" s="274"/>
      <c r="T22" s="274"/>
      <c r="U22" s="274"/>
      <c r="V22" s="274"/>
      <c r="W22" s="275"/>
    </row>
    <row r="23" spans="1:23" ht="15.65" customHeight="1" x14ac:dyDescent="0.35">
      <c r="A23" s="288" t="s">
        <v>149</v>
      </c>
      <c r="B23" s="351">
        <f t="shared" si="0"/>
        <v>0</v>
      </c>
      <c r="C23" s="274"/>
      <c r="D23" s="274"/>
      <c r="E23" s="274"/>
      <c r="F23" s="274"/>
      <c r="G23" s="274"/>
      <c r="H23" s="424"/>
      <c r="I23" s="274"/>
      <c r="J23" s="415"/>
      <c r="K23" s="274"/>
      <c r="L23" s="274"/>
      <c r="M23" s="274"/>
      <c r="N23" s="275"/>
      <c r="O23" s="416"/>
      <c r="P23" s="415"/>
      <c r="Q23" s="275"/>
      <c r="R23" s="415"/>
      <c r="S23" s="274"/>
      <c r="T23" s="274"/>
      <c r="U23" s="274"/>
      <c r="V23" s="274"/>
      <c r="W23" s="275"/>
    </row>
    <row r="24" spans="1:23" ht="15.65" customHeight="1" x14ac:dyDescent="0.35">
      <c r="A24" s="288" t="s">
        <v>150</v>
      </c>
      <c r="B24" s="351">
        <f t="shared" si="0"/>
        <v>0</v>
      </c>
      <c r="C24" s="274"/>
      <c r="D24" s="274"/>
      <c r="E24" s="274"/>
      <c r="F24" s="274"/>
      <c r="G24" s="274"/>
      <c r="H24" s="424"/>
      <c r="I24" s="274"/>
      <c r="J24" s="415"/>
      <c r="K24" s="274"/>
      <c r="L24" s="274"/>
      <c r="M24" s="274"/>
      <c r="N24" s="275"/>
      <c r="O24" s="416"/>
      <c r="P24" s="415"/>
      <c r="Q24" s="275"/>
      <c r="R24" s="415"/>
      <c r="S24" s="274"/>
      <c r="T24" s="274"/>
      <c r="U24" s="274"/>
      <c r="V24" s="274"/>
      <c r="W24" s="275"/>
    </row>
    <row r="25" spans="1:23" ht="15.65" customHeight="1" x14ac:dyDescent="0.35">
      <c r="A25" s="288" t="s">
        <v>151</v>
      </c>
      <c r="B25" s="351">
        <f t="shared" si="0"/>
        <v>0</v>
      </c>
      <c r="C25" s="274"/>
      <c r="D25" s="274"/>
      <c r="E25" s="274"/>
      <c r="F25" s="274"/>
      <c r="G25" s="274"/>
      <c r="H25" s="424"/>
      <c r="I25" s="274"/>
      <c r="J25" s="415"/>
      <c r="K25" s="274"/>
      <c r="L25" s="274"/>
      <c r="M25" s="274"/>
      <c r="N25" s="275"/>
      <c r="O25" s="416"/>
      <c r="P25" s="415"/>
      <c r="Q25" s="275"/>
      <c r="R25" s="415"/>
      <c r="S25" s="274"/>
      <c r="T25" s="274"/>
      <c r="U25" s="274"/>
      <c r="V25" s="274"/>
      <c r="W25" s="275"/>
    </row>
    <row r="26" spans="1:23" ht="15.65" customHeight="1" x14ac:dyDescent="0.35">
      <c r="A26" s="288" t="s">
        <v>152</v>
      </c>
      <c r="B26" s="351">
        <f t="shared" si="0"/>
        <v>0</v>
      </c>
      <c r="C26" s="274"/>
      <c r="D26" s="274"/>
      <c r="E26" s="274"/>
      <c r="F26" s="274"/>
      <c r="G26" s="274"/>
      <c r="H26" s="424"/>
      <c r="I26" s="274"/>
      <c r="J26" s="415"/>
      <c r="K26" s="274"/>
      <c r="L26" s="274"/>
      <c r="M26" s="274"/>
      <c r="N26" s="275"/>
      <c r="O26" s="416"/>
      <c r="P26" s="415"/>
      <c r="Q26" s="275"/>
      <c r="R26" s="415"/>
      <c r="S26" s="274"/>
      <c r="T26" s="274"/>
      <c r="U26" s="274"/>
      <c r="V26" s="274"/>
      <c r="W26" s="275"/>
    </row>
    <row r="27" spans="1:23" ht="15.65" customHeight="1" x14ac:dyDescent="0.35">
      <c r="A27" s="288" t="s">
        <v>216</v>
      </c>
      <c r="B27" s="351">
        <f t="shared" si="0"/>
        <v>0</v>
      </c>
      <c r="C27" s="274"/>
      <c r="D27" s="274"/>
      <c r="E27" s="274"/>
      <c r="F27" s="274"/>
      <c r="G27" s="274"/>
      <c r="H27" s="424"/>
      <c r="I27" s="274"/>
      <c r="J27" s="415"/>
      <c r="K27" s="274"/>
      <c r="L27" s="274"/>
      <c r="M27" s="274"/>
      <c r="N27" s="275"/>
      <c r="O27" s="416"/>
      <c r="P27" s="415"/>
      <c r="Q27" s="275"/>
      <c r="R27" s="415"/>
      <c r="S27" s="274"/>
      <c r="T27" s="274"/>
      <c r="U27" s="274"/>
      <c r="V27" s="274"/>
      <c r="W27" s="275"/>
    </row>
    <row r="28" spans="1:23" ht="15.65" customHeight="1" x14ac:dyDescent="0.35">
      <c r="A28" s="288" t="s">
        <v>153</v>
      </c>
      <c r="B28" s="351">
        <f t="shared" si="0"/>
        <v>2.75</v>
      </c>
      <c r="C28" s="274"/>
      <c r="D28" s="274"/>
      <c r="E28" s="274"/>
      <c r="F28" s="274">
        <v>0.5</v>
      </c>
      <c r="G28" s="274"/>
      <c r="H28" s="424"/>
      <c r="I28" s="274"/>
      <c r="J28" s="415"/>
      <c r="K28" s="274"/>
      <c r="L28" s="274"/>
      <c r="M28" s="274">
        <v>2.25</v>
      </c>
      <c r="N28" s="275"/>
      <c r="O28" s="416"/>
      <c r="P28" s="415"/>
      <c r="Q28" s="275"/>
      <c r="R28" s="415"/>
      <c r="S28" s="274"/>
      <c r="T28" s="274"/>
      <c r="U28" s="274"/>
      <c r="V28" s="274"/>
      <c r="W28" s="275"/>
    </row>
    <row r="29" spans="1:23" ht="15.65" customHeight="1" x14ac:dyDescent="0.35">
      <c r="A29" s="288" t="s">
        <v>154</v>
      </c>
      <c r="B29" s="351">
        <f t="shared" si="0"/>
        <v>0</v>
      </c>
      <c r="C29" s="274"/>
      <c r="D29" s="274"/>
      <c r="E29" s="274"/>
      <c r="F29" s="274"/>
      <c r="G29" s="274"/>
      <c r="H29" s="424"/>
      <c r="I29" s="274"/>
      <c r="J29" s="415"/>
      <c r="K29" s="274"/>
      <c r="L29" s="274"/>
      <c r="M29" s="274"/>
      <c r="N29" s="275"/>
      <c r="O29" s="416"/>
      <c r="P29" s="415"/>
      <c r="Q29" s="275"/>
      <c r="R29" s="415"/>
      <c r="S29" s="274"/>
      <c r="T29" s="274"/>
      <c r="U29" s="274"/>
      <c r="V29" s="274"/>
      <c r="W29" s="275"/>
    </row>
    <row r="30" spans="1:23" ht="15.65" customHeight="1" x14ac:dyDescent="0.35">
      <c r="A30" s="288" t="s">
        <v>155</v>
      </c>
      <c r="B30" s="351">
        <f t="shared" si="0"/>
        <v>0</v>
      </c>
      <c r="C30" s="274"/>
      <c r="D30" s="274"/>
      <c r="E30" s="274"/>
      <c r="F30" s="274"/>
      <c r="G30" s="274"/>
      <c r="H30" s="424"/>
      <c r="I30" s="274"/>
      <c r="J30" s="415"/>
      <c r="K30" s="274"/>
      <c r="L30" s="274"/>
      <c r="M30" s="274"/>
      <c r="N30" s="275"/>
      <c r="O30" s="416"/>
      <c r="P30" s="415"/>
      <c r="Q30" s="275"/>
      <c r="R30" s="415"/>
      <c r="S30" s="274"/>
      <c r="T30" s="274"/>
      <c r="U30" s="274"/>
      <c r="V30" s="274"/>
      <c r="W30" s="275"/>
    </row>
    <row r="31" spans="1:23" ht="15.65" customHeight="1" x14ac:dyDescent="0.35">
      <c r="A31" s="288" t="s">
        <v>166</v>
      </c>
      <c r="B31" s="351">
        <f t="shared" si="0"/>
        <v>1</v>
      </c>
      <c r="C31" s="274"/>
      <c r="D31" s="274"/>
      <c r="E31" s="274"/>
      <c r="F31" s="274"/>
      <c r="G31" s="274"/>
      <c r="H31" s="424"/>
      <c r="I31" s="274"/>
      <c r="J31" s="415"/>
      <c r="K31" s="274"/>
      <c r="L31" s="274"/>
      <c r="M31" s="274">
        <v>1</v>
      </c>
      <c r="N31" s="275"/>
      <c r="O31" s="416"/>
      <c r="P31" s="415"/>
      <c r="Q31" s="275"/>
      <c r="R31" s="415"/>
      <c r="S31" s="274"/>
      <c r="T31" s="274"/>
      <c r="U31" s="274"/>
      <c r="V31" s="274"/>
      <c r="W31" s="275"/>
    </row>
    <row r="32" spans="1:23" s="341" customFormat="1" ht="15.65" customHeight="1" x14ac:dyDescent="0.35">
      <c r="A32" s="414" t="s">
        <v>209</v>
      </c>
      <c r="B32" s="351">
        <f t="shared" si="0"/>
        <v>0</v>
      </c>
      <c r="C32" s="422"/>
      <c r="D32" s="422"/>
      <c r="E32" s="422"/>
      <c r="F32" s="422"/>
      <c r="G32" s="422"/>
      <c r="H32" s="425"/>
      <c r="I32" s="422"/>
      <c r="J32" s="421"/>
      <c r="K32" s="422"/>
      <c r="L32" s="422"/>
      <c r="M32" s="422"/>
      <c r="N32" s="423"/>
      <c r="O32" s="351"/>
      <c r="P32" s="421"/>
      <c r="Q32" s="423"/>
      <c r="R32" s="421"/>
      <c r="S32" s="422"/>
      <c r="T32" s="422"/>
      <c r="U32" s="422"/>
      <c r="V32" s="422"/>
      <c r="W32" s="423"/>
    </row>
    <row r="33" spans="1:23" ht="15.65" customHeight="1" x14ac:dyDescent="0.35">
      <c r="A33" s="288" t="s">
        <v>243</v>
      </c>
      <c r="B33" s="351">
        <f t="shared" si="0"/>
        <v>2</v>
      </c>
      <c r="C33" s="274"/>
      <c r="D33" s="274"/>
      <c r="E33" s="274"/>
      <c r="F33" s="274"/>
      <c r="G33" s="274"/>
      <c r="H33" s="424"/>
      <c r="I33" s="274">
        <v>2</v>
      </c>
      <c r="J33" s="415"/>
      <c r="K33" s="274"/>
      <c r="L33" s="274"/>
      <c r="M33" s="274"/>
      <c r="N33" s="275"/>
      <c r="O33" s="416"/>
      <c r="P33" s="415"/>
      <c r="Q33" s="275"/>
      <c r="R33" s="415"/>
      <c r="S33" s="274"/>
      <c r="T33" s="274"/>
      <c r="U33" s="274"/>
      <c r="V33" s="274"/>
      <c r="W33" s="275"/>
    </row>
    <row r="34" spans="1:23" ht="15.65" customHeight="1" x14ac:dyDescent="0.35">
      <c r="A34" s="288" t="s">
        <v>136</v>
      </c>
      <c r="B34" s="351">
        <f t="shared" si="0"/>
        <v>0</v>
      </c>
      <c r="C34" s="274"/>
      <c r="D34" s="274"/>
      <c r="E34" s="274"/>
      <c r="F34" s="274"/>
      <c r="G34" s="274"/>
      <c r="H34" s="424"/>
      <c r="I34" s="274"/>
      <c r="J34" s="415"/>
      <c r="K34" s="274"/>
      <c r="L34" s="274"/>
      <c r="M34" s="274"/>
      <c r="N34" s="275"/>
      <c r="O34" s="416"/>
      <c r="P34" s="415"/>
      <c r="Q34" s="275"/>
      <c r="R34" s="415"/>
      <c r="S34" s="274"/>
      <c r="T34" s="274"/>
      <c r="U34" s="274"/>
      <c r="V34" s="274"/>
      <c r="W34" s="275"/>
    </row>
    <row r="35" spans="1:23" ht="15.65" customHeight="1" x14ac:dyDescent="0.35">
      <c r="A35" s="288" t="s">
        <v>186</v>
      </c>
      <c r="B35" s="351">
        <f t="shared" si="0"/>
        <v>0.5</v>
      </c>
      <c r="C35" s="274"/>
      <c r="D35" s="274"/>
      <c r="E35" s="274"/>
      <c r="F35" s="274"/>
      <c r="G35" s="274"/>
      <c r="H35" s="424"/>
      <c r="I35" s="274"/>
      <c r="J35" s="415"/>
      <c r="K35" s="274"/>
      <c r="L35" s="274"/>
      <c r="M35" s="274"/>
      <c r="N35" s="275"/>
      <c r="O35" s="416">
        <v>0.5</v>
      </c>
      <c r="P35" s="415"/>
      <c r="Q35" s="275"/>
      <c r="R35" s="415"/>
      <c r="S35" s="274"/>
      <c r="T35" s="274"/>
      <c r="U35" s="274"/>
      <c r="V35" s="274"/>
      <c r="W35" s="275"/>
    </row>
    <row r="36" spans="1:23" ht="15.65" customHeight="1" x14ac:dyDescent="0.35">
      <c r="A36" s="288" t="s">
        <v>252</v>
      </c>
      <c r="B36" s="351">
        <f t="shared" si="0"/>
        <v>1</v>
      </c>
      <c r="C36" s="274"/>
      <c r="D36" s="274"/>
      <c r="E36" s="274"/>
      <c r="F36" s="274"/>
      <c r="G36" s="274"/>
      <c r="H36" s="424"/>
      <c r="I36" s="274">
        <v>0.5</v>
      </c>
      <c r="J36" s="415"/>
      <c r="K36" s="274"/>
      <c r="L36" s="274"/>
      <c r="M36" s="274">
        <v>0.5</v>
      </c>
      <c r="N36" s="275"/>
      <c r="O36" s="416"/>
      <c r="P36" s="415"/>
      <c r="Q36" s="275"/>
      <c r="R36" s="415"/>
      <c r="S36" s="274"/>
      <c r="T36" s="274"/>
      <c r="U36" s="274"/>
      <c r="V36" s="274"/>
      <c r="W36" s="275"/>
    </row>
    <row r="37" spans="1:23" ht="15.65" customHeight="1" x14ac:dyDescent="0.35">
      <c r="A37" s="288" t="s">
        <v>137</v>
      </c>
      <c r="B37" s="351">
        <f t="shared" si="0"/>
        <v>7.25</v>
      </c>
      <c r="C37" s="274"/>
      <c r="D37" s="274"/>
      <c r="E37" s="274"/>
      <c r="F37" s="274"/>
      <c r="G37" s="274"/>
      <c r="H37" s="424"/>
      <c r="I37" s="274">
        <v>7.25</v>
      </c>
      <c r="J37" s="415"/>
      <c r="K37" s="274"/>
      <c r="L37" s="274"/>
      <c r="M37" s="274"/>
      <c r="N37" s="275"/>
      <c r="O37" s="416"/>
      <c r="P37" s="415"/>
      <c r="Q37" s="275"/>
      <c r="R37" s="415"/>
      <c r="S37" s="274"/>
      <c r="T37" s="274"/>
      <c r="U37" s="274"/>
      <c r="V37" s="274"/>
      <c r="W37" s="275"/>
    </row>
    <row r="38" spans="1:23" ht="15.65" customHeight="1" x14ac:dyDescent="0.35">
      <c r="A38" s="288" t="s">
        <v>138</v>
      </c>
      <c r="B38" s="351">
        <f t="shared" si="0"/>
        <v>0</v>
      </c>
      <c r="C38" s="274"/>
      <c r="D38" s="274"/>
      <c r="E38" s="274"/>
      <c r="F38" s="274"/>
      <c r="G38" s="274"/>
      <c r="H38" s="424"/>
      <c r="I38" s="274"/>
      <c r="J38" s="415"/>
      <c r="K38" s="274"/>
      <c r="L38" s="274"/>
      <c r="M38" s="274"/>
      <c r="N38" s="275"/>
      <c r="O38" s="416"/>
      <c r="P38" s="415"/>
      <c r="Q38" s="275"/>
      <c r="R38" s="415"/>
      <c r="S38" s="274"/>
      <c r="T38" s="274"/>
      <c r="U38" s="274"/>
      <c r="V38" s="274"/>
      <c r="W38" s="275"/>
    </row>
    <row r="39" spans="1:23" ht="15.65" customHeight="1" x14ac:dyDescent="0.35">
      <c r="A39" s="288" t="s">
        <v>181</v>
      </c>
      <c r="B39" s="351">
        <f t="shared" si="0"/>
        <v>0</v>
      </c>
      <c r="C39" s="274"/>
      <c r="D39" s="274"/>
      <c r="E39" s="274"/>
      <c r="F39" s="274"/>
      <c r="G39" s="274"/>
      <c r="H39" s="424"/>
      <c r="I39" s="274"/>
      <c r="J39" s="415"/>
      <c r="K39" s="274"/>
      <c r="L39" s="274"/>
      <c r="M39" s="274"/>
      <c r="N39" s="275"/>
      <c r="O39" s="416"/>
      <c r="P39" s="415"/>
      <c r="Q39" s="275"/>
      <c r="R39" s="415"/>
      <c r="S39" s="274"/>
      <c r="T39" s="274"/>
      <c r="U39" s="274"/>
      <c r="V39" s="274"/>
      <c r="W39" s="275"/>
    </row>
    <row r="40" spans="1:23" s="341" customFormat="1" ht="15.65" customHeight="1" x14ac:dyDescent="0.35">
      <c r="A40" s="414" t="s">
        <v>143</v>
      </c>
      <c r="B40" s="351">
        <f t="shared" si="0"/>
        <v>7</v>
      </c>
      <c r="C40" s="422"/>
      <c r="D40" s="422"/>
      <c r="E40" s="422"/>
      <c r="F40" s="422">
        <v>2.75</v>
      </c>
      <c r="G40" s="422"/>
      <c r="H40" s="425"/>
      <c r="I40" s="422">
        <v>0.5</v>
      </c>
      <c r="J40" s="421"/>
      <c r="K40" s="422"/>
      <c r="L40" s="422"/>
      <c r="M40" s="422">
        <v>3.75</v>
      </c>
      <c r="N40" s="423"/>
      <c r="O40" s="351"/>
      <c r="P40" s="421"/>
      <c r="Q40" s="423"/>
      <c r="R40" s="421"/>
      <c r="S40" s="422"/>
      <c r="T40" s="422"/>
      <c r="U40" s="422"/>
      <c r="V40" s="422"/>
      <c r="W40" s="423"/>
    </row>
    <row r="41" spans="1:23" ht="15.65" customHeight="1" x14ac:dyDescent="0.35">
      <c r="A41" s="288" t="s">
        <v>139</v>
      </c>
      <c r="B41" s="351">
        <f t="shared" si="0"/>
        <v>7.75</v>
      </c>
      <c r="C41" s="274"/>
      <c r="D41" s="274"/>
      <c r="E41" s="274"/>
      <c r="F41" s="274"/>
      <c r="G41" s="274"/>
      <c r="H41" s="424"/>
      <c r="I41" s="274">
        <v>7.75</v>
      </c>
      <c r="J41" s="415"/>
      <c r="K41" s="274"/>
      <c r="L41" s="274"/>
      <c r="M41" s="274"/>
      <c r="N41" s="275"/>
      <c r="O41" s="416"/>
      <c r="P41" s="415"/>
      <c r="Q41" s="275"/>
      <c r="R41" s="415"/>
      <c r="S41" s="274"/>
      <c r="T41" s="274"/>
      <c r="U41" s="274"/>
      <c r="V41" s="274"/>
      <c r="W41" s="275"/>
    </row>
    <row r="42" spans="1:23" ht="15.65" customHeight="1" x14ac:dyDescent="0.35">
      <c r="A42" s="288" t="s">
        <v>215</v>
      </c>
      <c r="B42" s="351">
        <f t="shared" si="0"/>
        <v>5</v>
      </c>
      <c r="C42" s="438"/>
      <c r="D42" s="438"/>
      <c r="E42" s="274"/>
      <c r="F42" s="274"/>
      <c r="G42" s="274"/>
      <c r="H42" s="424"/>
      <c r="I42" s="274"/>
      <c r="J42" s="415"/>
      <c r="K42" s="274"/>
      <c r="L42" s="274"/>
      <c r="M42" s="274"/>
      <c r="N42" s="275"/>
      <c r="O42" s="416"/>
      <c r="P42" s="415"/>
      <c r="Q42" s="275"/>
      <c r="R42" s="415"/>
      <c r="S42" s="274"/>
      <c r="T42" s="274"/>
      <c r="U42" s="274"/>
      <c r="V42" s="274">
        <v>5</v>
      </c>
      <c r="W42" s="275"/>
    </row>
    <row r="43" spans="1:23" ht="15.65" customHeight="1" x14ac:dyDescent="0.35">
      <c r="A43" s="288" t="s">
        <v>217</v>
      </c>
      <c r="B43" s="351">
        <f t="shared" si="0"/>
        <v>2</v>
      </c>
      <c r="C43" s="274"/>
      <c r="D43" s="274"/>
      <c r="E43" s="274"/>
      <c r="F43" s="274"/>
      <c r="G43" s="274"/>
      <c r="H43" s="424"/>
      <c r="I43" s="274">
        <v>2</v>
      </c>
      <c r="J43" s="415"/>
      <c r="K43" s="274"/>
      <c r="L43" s="274"/>
      <c r="M43" s="274"/>
      <c r="N43" s="275"/>
      <c r="O43" s="416"/>
      <c r="P43" s="415"/>
      <c r="Q43" s="275"/>
      <c r="R43" s="415"/>
      <c r="S43" s="274"/>
      <c r="T43" s="274"/>
      <c r="U43" s="274"/>
      <c r="V43" s="274"/>
      <c r="W43" s="275"/>
    </row>
    <row r="44" spans="1:23" ht="15.65" customHeight="1" x14ac:dyDescent="0.35">
      <c r="A44" s="288" t="s">
        <v>140</v>
      </c>
      <c r="B44" s="351">
        <f t="shared" si="0"/>
        <v>0</v>
      </c>
      <c r="C44" s="274"/>
      <c r="D44" s="274"/>
      <c r="E44" s="274"/>
      <c r="F44" s="274"/>
      <c r="G44" s="274"/>
      <c r="H44" s="424"/>
      <c r="I44" s="274"/>
      <c r="J44" s="415"/>
      <c r="K44" s="274"/>
      <c r="L44" s="274"/>
      <c r="M44" s="274"/>
      <c r="N44" s="275"/>
      <c r="O44" s="416"/>
      <c r="P44" s="415"/>
      <c r="Q44" s="275"/>
      <c r="R44" s="415"/>
      <c r="S44" s="274"/>
      <c r="T44" s="274"/>
      <c r="U44" s="274"/>
      <c r="V44" s="274"/>
      <c r="W44" s="275"/>
    </row>
    <row r="45" spans="1:23" ht="15.65" customHeight="1" x14ac:dyDescent="0.35">
      <c r="A45" s="288" t="s">
        <v>141</v>
      </c>
      <c r="B45" s="351">
        <f t="shared" si="0"/>
        <v>0</v>
      </c>
      <c r="C45" s="274"/>
      <c r="D45" s="274"/>
      <c r="E45" s="274"/>
      <c r="F45" s="274"/>
      <c r="G45" s="274"/>
      <c r="H45" s="424"/>
      <c r="I45" s="274"/>
      <c r="J45" s="415"/>
      <c r="K45" s="274"/>
      <c r="L45" s="274"/>
      <c r="M45" s="274"/>
      <c r="N45" s="275"/>
      <c r="O45" s="416"/>
      <c r="P45" s="415"/>
      <c r="Q45" s="275"/>
      <c r="R45" s="415"/>
      <c r="S45" s="274"/>
      <c r="T45" s="274"/>
      <c r="U45" s="274"/>
      <c r="V45" s="274"/>
      <c r="W45" s="275"/>
    </row>
    <row r="46" spans="1:23" ht="15.65" customHeight="1" x14ac:dyDescent="0.35">
      <c r="A46" s="288" t="s">
        <v>142</v>
      </c>
      <c r="B46" s="351">
        <f t="shared" si="0"/>
        <v>0</v>
      </c>
      <c r="C46" s="274"/>
      <c r="D46" s="274"/>
      <c r="E46" s="274"/>
      <c r="F46" s="274"/>
      <c r="G46" s="274"/>
      <c r="H46" s="424"/>
      <c r="I46" s="274"/>
      <c r="J46" s="415"/>
      <c r="K46" s="274"/>
      <c r="L46" s="274"/>
      <c r="M46" s="274"/>
      <c r="N46" s="275"/>
      <c r="O46" s="416"/>
      <c r="P46" s="415"/>
      <c r="Q46" s="275"/>
      <c r="R46" s="415"/>
      <c r="S46" s="274"/>
      <c r="T46" s="274"/>
      <c r="U46" s="274"/>
      <c r="V46" s="274"/>
      <c r="W46" s="275"/>
    </row>
    <row r="47" spans="1:23" ht="15.65" customHeight="1" thickBot="1" x14ac:dyDescent="0.4">
      <c r="A47" s="296" t="s">
        <v>185</v>
      </c>
      <c r="B47" s="351">
        <f t="shared" si="0"/>
        <v>9.5</v>
      </c>
      <c r="C47" s="419"/>
      <c r="D47" s="419"/>
      <c r="E47" s="419"/>
      <c r="F47" s="419">
        <v>0.25</v>
      </c>
      <c r="G47" s="419"/>
      <c r="H47" s="426"/>
      <c r="I47" s="419">
        <v>8.25</v>
      </c>
      <c r="J47" s="418"/>
      <c r="K47" s="419"/>
      <c r="L47" s="419"/>
      <c r="M47" s="419">
        <v>1</v>
      </c>
      <c r="N47" s="420"/>
      <c r="O47" s="417"/>
      <c r="P47" s="418"/>
      <c r="Q47" s="420"/>
      <c r="R47" s="418"/>
      <c r="S47" s="419"/>
      <c r="T47" s="419"/>
      <c r="U47" s="419"/>
      <c r="V47" s="419"/>
      <c r="W47" s="420"/>
    </row>
    <row r="48" spans="1:23" x14ac:dyDescent="0.35">
      <c r="A48" s="297" t="s">
        <v>121</v>
      </c>
      <c r="B48" s="295">
        <f t="shared" ref="B48:W48" si="1">SUM(B10:B47)</f>
        <v>72</v>
      </c>
      <c r="C48" s="298">
        <f t="shared" si="1"/>
        <v>0</v>
      </c>
      <c r="D48" s="299">
        <f t="shared" si="1"/>
        <v>0</v>
      </c>
      <c r="E48" s="299">
        <f t="shared" si="1"/>
        <v>0</v>
      </c>
      <c r="F48" s="299">
        <f t="shared" si="1"/>
        <v>11</v>
      </c>
      <c r="G48" s="299">
        <f t="shared" si="1"/>
        <v>0</v>
      </c>
      <c r="H48" s="372">
        <f t="shared" si="1"/>
        <v>8</v>
      </c>
      <c r="I48" s="300">
        <f t="shared" si="1"/>
        <v>33</v>
      </c>
      <c r="J48" s="298">
        <f t="shared" si="1"/>
        <v>0</v>
      </c>
      <c r="K48" s="299">
        <f t="shared" si="1"/>
        <v>0</v>
      </c>
      <c r="L48" s="299">
        <f t="shared" si="1"/>
        <v>0</v>
      </c>
      <c r="M48" s="299">
        <f t="shared" si="1"/>
        <v>11</v>
      </c>
      <c r="N48" s="300">
        <f t="shared" si="1"/>
        <v>0</v>
      </c>
      <c r="O48" s="295">
        <f t="shared" si="1"/>
        <v>4</v>
      </c>
      <c r="P48" s="298">
        <f t="shared" si="1"/>
        <v>0</v>
      </c>
      <c r="Q48" s="300">
        <f>SUM(Q10:Q47)</f>
        <v>0</v>
      </c>
      <c r="R48" s="298">
        <f t="shared" si="1"/>
        <v>0</v>
      </c>
      <c r="S48" s="299">
        <f t="shared" si="1"/>
        <v>0</v>
      </c>
      <c r="T48" s="299">
        <f t="shared" si="1"/>
        <v>0</v>
      </c>
      <c r="U48" s="299">
        <f t="shared" si="1"/>
        <v>0</v>
      </c>
      <c r="V48" s="299">
        <f t="shared" si="1"/>
        <v>5</v>
      </c>
      <c r="W48" s="300">
        <f t="shared" si="1"/>
        <v>0</v>
      </c>
    </row>
    <row r="49" spans="1:24" x14ac:dyDescent="0.35">
      <c r="A49" s="289" t="s">
        <v>123</v>
      </c>
      <c r="B49" s="284">
        <f>SUM(C49:W49)</f>
        <v>14</v>
      </c>
      <c r="C49" s="276">
        <f>C50-C48</f>
        <v>0</v>
      </c>
      <c r="D49" s="277">
        <f t="shared" ref="D49:W49" si="2">D50-D48</f>
        <v>0</v>
      </c>
      <c r="E49" s="277">
        <f t="shared" si="2"/>
        <v>0</v>
      </c>
      <c r="F49" s="277">
        <f t="shared" si="2"/>
        <v>2</v>
      </c>
      <c r="G49" s="277">
        <f t="shared" si="2"/>
        <v>3</v>
      </c>
      <c r="H49" s="373">
        <f>H50-H48</f>
        <v>1</v>
      </c>
      <c r="I49" s="278">
        <f t="shared" si="2"/>
        <v>2</v>
      </c>
      <c r="J49" s="276">
        <f t="shared" si="2"/>
        <v>0</v>
      </c>
      <c r="K49" s="277">
        <f t="shared" si="2"/>
        <v>0</v>
      </c>
      <c r="L49" s="277">
        <f t="shared" si="2"/>
        <v>0</v>
      </c>
      <c r="M49" s="277">
        <f t="shared" si="2"/>
        <v>3</v>
      </c>
      <c r="N49" s="278">
        <f t="shared" si="2"/>
        <v>0</v>
      </c>
      <c r="O49" s="284">
        <f t="shared" si="2"/>
        <v>1</v>
      </c>
      <c r="P49" s="276">
        <f t="shared" si="2"/>
        <v>0</v>
      </c>
      <c r="Q49" s="278">
        <f t="shared" si="2"/>
        <v>0</v>
      </c>
      <c r="R49" s="276">
        <f t="shared" si="2"/>
        <v>0</v>
      </c>
      <c r="S49" s="277">
        <f t="shared" si="2"/>
        <v>0</v>
      </c>
      <c r="T49" s="277">
        <f t="shared" si="2"/>
        <v>0</v>
      </c>
      <c r="U49" s="277">
        <f t="shared" si="2"/>
        <v>0</v>
      </c>
      <c r="V49" s="277">
        <f t="shared" si="2"/>
        <v>1</v>
      </c>
      <c r="W49" s="278">
        <f t="shared" si="2"/>
        <v>1</v>
      </c>
    </row>
    <row r="50" spans="1:24" x14ac:dyDescent="0.35">
      <c r="A50" s="289" t="s">
        <v>90</v>
      </c>
      <c r="B50" s="284">
        <f>SUM(C50:W50)</f>
        <v>86</v>
      </c>
      <c r="C50" s="276">
        <f>'Fleet Card'!H43</f>
        <v>0</v>
      </c>
      <c r="D50" s="277">
        <f>'Fleet Card'!I43</f>
        <v>0</v>
      </c>
      <c r="E50" s="277">
        <f>'Fleet Card'!J43</f>
        <v>0</v>
      </c>
      <c r="F50" s="277">
        <f>'Fleet Card'!K43</f>
        <v>13</v>
      </c>
      <c r="G50" s="277">
        <f>'Fleet Card'!L43</f>
        <v>3</v>
      </c>
      <c r="H50" s="373">
        <f>'Fleet Card'!N43</f>
        <v>9</v>
      </c>
      <c r="I50" s="278">
        <f>'Fleet Card'!O43</f>
        <v>35</v>
      </c>
      <c r="J50" s="276">
        <f>'Fleet Card'!Q43</f>
        <v>0</v>
      </c>
      <c r="K50" s="277">
        <f>'Fleet Card'!R43</f>
        <v>0</v>
      </c>
      <c r="L50" s="277">
        <f>'Fleet Card'!S43</f>
        <v>0</v>
      </c>
      <c r="M50" s="277">
        <f>'Fleet Card'!T43</f>
        <v>14</v>
      </c>
      <c r="N50" s="278">
        <f>'Fleet Card'!U43</f>
        <v>0</v>
      </c>
      <c r="O50" s="284">
        <f>'Fleet Card'!W43</f>
        <v>5</v>
      </c>
      <c r="P50" s="276">
        <f>'Fleet Card'!Y43</f>
        <v>0</v>
      </c>
      <c r="Q50" s="278">
        <f>'Fleet Card'!Z43</f>
        <v>0</v>
      </c>
      <c r="R50" s="276">
        <f>'Fleet Card'!AA43</f>
        <v>0</v>
      </c>
      <c r="S50" s="277">
        <f>'Fleet Card'!AB43</f>
        <v>0</v>
      </c>
      <c r="T50" s="277">
        <f>'Fleet Card'!AC43</f>
        <v>0</v>
      </c>
      <c r="U50" s="277">
        <f>'Fleet Card'!AD43</f>
        <v>0</v>
      </c>
      <c r="V50" s="277">
        <f>'Fleet Card'!AE43</f>
        <v>6</v>
      </c>
      <c r="W50" s="278">
        <f>'Fleet Card'!AG43</f>
        <v>1</v>
      </c>
      <c r="X50" s="243"/>
    </row>
    <row r="51" spans="1:24" ht="16" thickBot="1" x14ac:dyDescent="0.4">
      <c r="A51" s="290" t="s">
        <v>161</v>
      </c>
      <c r="B51" s="285">
        <f>(B49/B48)</f>
        <v>0.19444444444444445</v>
      </c>
      <c r="C51" s="279">
        <f>IF(C49=0,0,C49/C48)</f>
        <v>0</v>
      </c>
      <c r="D51" s="280">
        <f t="shared" ref="D51:W51" si="3">IF(D49=0,0,D49/D48)</f>
        <v>0</v>
      </c>
      <c r="E51" s="280">
        <f t="shared" si="3"/>
        <v>0</v>
      </c>
      <c r="F51" s="280">
        <f t="shared" si="3"/>
        <v>0.18181818181818182</v>
      </c>
      <c r="G51" s="280" t="e">
        <f t="shared" si="3"/>
        <v>#DIV/0!</v>
      </c>
      <c r="H51" s="374">
        <f>IF(H49=0,0,H49/H48)</f>
        <v>0.125</v>
      </c>
      <c r="I51" s="281">
        <f t="shared" si="3"/>
        <v>6.0606060606060608E-2</v>
      </c>
      <c r="J51" s="279">
        <f t="shared" si="3"/>
        <v>0</v>
      </c>
      <c r="K51" s="280">
        <f t="shared" si="3"/>
        <v>0</v>
      </c>
      <c r="L51" s="280">
        <f t="shared" si="3"/>
        <v>0</v>
      </c>
      <c r="M51" s="280">
        <f t="shared" si="3"/>
        <v>0.27272727272727271</v>
      </c>
      <c r="N51" s="281">
        <f t="shared" si="3"/>
        <v>0</v>
      </c>
      <c r="O51" s="285">
        <f t="shared" si="3"/>
        <v>0.25</v>
      </c>
      <c r="P51" s="279">
        <f t="shared" si="3"/>
        <v>0</v>
      </c>
      <c r="Q51" s="281">
        <f t="shared" si="3"/>
        <v>0</v>
      </c>
      <c r="R51" s="279">
        <f t="shared" si="3"/>
        <v>0</v>
      </c>
      <c r="S51" s="280">
        <f t="shared" si="3"/>
        <v>0</v>
      </c>
      <c r="T51" s="280">
        <f t="shared" si="3"/>
        <v>0</v>
      </c>
      <c r="U51" s="280">
        <f t="shared" si="3"/>
        <v>0</v>
      </c>
      <c r="V51" s="280">
        <f t="shared" si="3"/>
        <v>0.2</v>
      </c>
      <c r="W51" s="281" t="e">
        <f t="shared" si="3"/>
        <v>#DIV/0!</v>
      </c>
    </row>
    <row r="52" spans="1:24" x14ac:dyDescent="0.35">
      <c r="A52" s="301"/>
      <c r="B52" s="302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10"/>
    </row>
    <row r="53" spans="1:24" x14ac:dyDescent="0.35">
      <c r="A53" s="304" t="s">
        <v>162</v>
      </c>
      <c r="B53" s="305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5"/>
    </row>
    <row r="54" spans="1:24" x14ac:dyDescent="0.35">
      <c r="A54" s="307"/>
      <c r="B54" s="305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5"/>
    </row>
    <row r="55" spans="1:24" ht="15.65" customHeight="1" x14ac:dyDescent="0.35">
      <c r="A55" s="307" t="s">
        <v>163</v>
      </c>
      <c r="B55" s="274">
        <f>SUM(C55:W55)</f>
        <v>0.25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>
        <v>0.25</v>
      </c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5"/>
    </row>
    <row r="56" spans="1:24" ht="15.65" customHeight="1" x14ac:dyDescent="0.35">
      <c r="A56" s="307" t="s">
        <v>164</v>
      </c>
      <c r="B56" s="274">
        <f t="shared" ref="B56:B73" si="4">SUM(C56:W56)</f>
        <v>0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5"/>
    </row>
    <row r="57" spans="1:24" ht="15.65" customHeight="1" x14ac:dyDescent="0.35">
      <c r="A57" s="307" t="s">
        <v>165</v>
      </c>
      <c r="B57" s="274">
        <f t="shared" si="4"/>
        <v>0.25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 t="s">
        <v>254</v>
      </c>
      <c r="M57" s="274">
        <v>0.25</v>
      </c>
      <c r="N57" s="274"/>
      <c r="O57" s="274"/>
      <c r="P57" s="274"/>
      <c r="Q57" s="274"/>
      <c r="R57" s="274"/>
      <c r="S57" s="274"/>
      <c r="T57" s="274"/>
      <c r="U57" s="274"/>
      <c r="V57" s="274"/>
      <c r="W57" s="275"/>
    </row>
    <row r="58" spans="1:24" ht="15.65" customHeight="1" x14ac:dyDescent="0.35">
      <c r="A58" s="307" t="s">
        <v>153</v>
      </c>
      <c r="B58" s="274">
        <f t="shared" si="4"/>
        <v>0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5"/>
    </row>
    <row r="59" spans="1:24" ht="15.65" customHeight="1" x14ac:dyDescent="0.35">
      <c r="A59" s="307" t="s">
        <v>244</v>
      </c>
      <c r="B59" s="274">
        <f t="shared" si="4"/>
        <v>0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5"/>
    </row>
    <row r="60" spans="1:24" ht="15.65" customHeight="1" x14ac:dyDescent="0.35">
      <c r="A60" s="307" t="s">
        <v>167</v>
      </c>
      <c r="B60" s="274">
        <f t="shared" si="4"/>
        <v>0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5"/>
    </row>
    <row r="61" spans="1:24" ht="15.65" customHeight="1" x14ac:dyDescent="0.35">
      <c r="A61" s="307" t="s">
        <v>168</v>
      </c>
      <c r="B61" s="274">
        <f t="shared" si="4"/>
        <v>0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5"/>
    </row>
    <row r="62" spans="1:24" ht="15.65" customHeight="1" x14ac:dyDescent="0.35">
      <c r="A62" s="307" t="s">
        <v>252</v>
      </c>
      <c r="B62" s="274">
        <f t="shared" si="4"/>
        <v>2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>
        <v>0.5</v>
      </c>
      <c r="N62" s="274"/>
      <c r="O62" s="274">
        <v>0.75</v>
      </c>
      <c r="P62" s="274"/>
      <c r="Q62" s="274"/>
      <c r="R62" s="274"/>
      <c r="S62" s="274"/>
      <c r="T62" s="274"/>
      <c r="U62" s="274"/>
      <c r="V62" s="274">
        <v>0.75</v>
      </c>
      <c r="W62" s="275"/>
    </row>
    <row r="63" spans="1:24" ht="15.65" customHeight="1" x14ac:dyDescent="0.35">
      <c r="A63" s="307" t="s">
        <v>255</v>
      </c>
      <c r="B63" s="274">
        <f t="shared" si="4"/>
        <v>15.75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>
        <v>0.5</v>
      </c>
      <c r="N63" s="274"/>
      <c r="O63" s="274">
        <v>0.5</v>
      </c>
      <c r="P63" s="274"/>
      <c r="Q63" s="274"/>
      <c r="R63" s="274"/>
      <c r="S63" s="274"/>
      <c r="T63" s="274"/>
      <c r="U63" s="274"/>
      <c r="V63" s="274">
        <v>14.75</v>
      </c>
      <c r="W63" s="275"/>
    </row>
    <row r="64" spans="1:24" ht="15.65" customHeight="1" x14ac:dyDescent="0.35">
      <c r="A64" s="307" t="s">
        <v>169</v>
      </c>
      <c r="B64" s="274">
        <f t="shared" si="4"/>
        <v>1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>
        <v>1</v>
      </c>
      <c r="P64" s="274"/>
      <c r="Q64" s="274"/>
      <c r="R64" s="274"/>
      <c r="S64" s="274"/>
      <c r="T64" s="274"/>
      <c r="U64" s="274"/>
      <c r="V64" s="274"/>
      <c r="W64" s="275"/>
    </row>
    <row r="65" spans="1:23" ht="15.65" customHeight="1" x14ac:dyDescent="0.35">
      <c r="A65" s="307" t="s">
        <v>210</v>
      </c>
      <c r="B65" s="274">
        <f t="shared" si="4"/>
        <v>0.75</v>
      </c>
      <c r="C65" s="274"/>
      <c r="D65" s="274"/>
      <c r="E65" s="274"/>
      <c r="F65" s="274">
        <v>0.5</v>
      </c>
      <c r="G65" s="274"/>
      <c r="H65" s="274"/>
      <c r="I65" s="274"/>
      <c r="J65" s="274"/>
      <c r="K65" s="274"/>
      <c r="L65" s="274">
        <v>0.25</v>
      </c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5"/>
    </row>
    <row r="66" spans="1:23" ht="15.65" customHeight="1" x14ac:dyDescent="0.35">
      <c r="A66" s="307" t="s">
        <v>256</v>
      </c>
      <c r="B66" s="274">
        <f t="shared" si="4"/>
        <v>0.75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>
        <v>0.75</v>
      </c>
      <c r="N66" s="274"/>
      <c r="O66" s="274"/>
      <c r="P66" s="274"/>
      <c r="Q66" s="274"/>
      <c r="R66" s="274"/>
      <c r="S66" s="274"/>
      <c r="T66" s="274"/>
      <c r="U66" s="274"/>
      <c r="V66" s="274"/>
      <c r="W66" s="275"/>
    </row>
    <row r="67" spans="1:23" ht="15.65" customHeight="1" x14ac:dyDescent="0.35">
      <c r="A67" s="307" t="s">
        <v>170</v>
      </c>
      <c r="B67" s="274">
        <f t="shared" si="4"/>
        <v>0</v>
      </c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5"/>
    </row>
    <row r="68" spans="1:23" ht="15.65" customHeight="1" x14ac:dyDescent="0.35">
      <c r="A68" s="307" t="s">
        <v>253</v>
      </c>
      <c r="B68" s="274">
        <f t="shared" si="4"/>
        <v>1.5</v>
      </c>
      <c r="C68" s="274"/>
      <c r="D68" s="274"/>
      <c r="E68" s="274"/>
      <c r="F68" s="274">
        <v>0.25</v>
      </c>
      <c r="G68" s="274"/>
      <c r="H68" s="274"/>
      <c r="I68" s="274"/>
      <c r="J68" s="274"/>
      <c r="K68" s="274"/>
      <c r="L68" s="274">
        <v>0.5</v>
      </c>
      <c r="M68" s="274"/>
      <c r="N68" s="274"/>
      <c r="O68" s="274">
        <v>0.75</v>
      </c>
      <c r="P68" s="274"/>
      <c r="Q68" s="274"/>
      <c r="R68" s="274"/>
      <c r="S68" s="274"/>
      <c r="T68" s="274"/>
      <c r="U68" s="274"/>
      <c r="V68" s="274"/>
      <c r="W68" s="275"/>
    </row>
    <row r="69" spans="1:23" ht="15.65" customHeight="1" x14ac:dyDescent="0.35">
      <c r="A69" s="307" t="s">
        <v>257</v>
      </c>
      <c r="B69" s="274">
        <f t="shared" si="4"/>
        <v>2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>
        <v>2</v>
      </c>
      <c r="P69" s="274"/>
      <c r="Q69" s="274"/>
      <c r="R69" s="274"/>
      <c r="S69" s="274"/>
      <c r="T69" s="274"/>
      <c r="U69" s="274"/>
      <c r="V69" s="274"/>
      <c r="W69" s="275"/>
    </row>
    <row r="70" spans="1:23" x14ac:dyDescent="0.35">
      <c r="A70" s="307" t="s">
        <v>171</v>
      </c>
      <c r="B70" s="274">
        <f t="shared" si="4"/>
        <v>1.25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>
        <v>1.25</v>
      </c>
      <c r="P70" s="274"/>
      <c r="Q70" s="274"/>
      <c r="R70" s="274"/>
      <c r="S70" s="274"/>
      <c r="T70" s="274"/>
      <c r="U70" s="274"/>
      <c r="V70" s="274"/>
      <c r="W70" s="275"/>
    </row>
    <row r="71" spans="1:23" x14ac:dyDescent="0.35">
      <c r="A71" s="307" t="s">
        <v>172</v>
      </c>
      <c r="B71" s="274">
        <f t="shared" si="4"/>
        <v>0</v>
      </c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5"/>
    </row>
    <row r="72" spans="1:23" x14ac:dyDescent="0.35">
      <c r="A72" s="307" t="s">
        <v>159</v>
      </c>
      <c r="B72" s="274">
        <f t="shared" si="4"/>
        <v>3</v>
      </c>
      <c r="C72" s="274"/>
      <c r="D72" s="274"/>
      <c r="E72" s="274"/>
      <c r="F72" s="274">
        <v>2.25</v>
      </c>
      <c r="G72" s="274"/>
      <c r="H72" s="274"/>
      <c r="I72" s="274"/>
      <c r="J72" s="274"/>
      <c r="K72" s="274"/>
      <c r="L72" s="274"/>
      <c r="M72" s="274"/>
      <c r="N72" s="274"/>
      <c r="O72" s="274">
        <v>0.75</v>
      </c>
      <c r="P72" s="274"/>
      <c r="Q72" s="274"/>
      <c r="R72" s="274"/>
      <c r="S72" s="274"/>
      <c r="T72" s="274"/>
      <c r="U72" s="274"/>
      <c r="V72" s="274"/>
      <c r="W72" s="275"/>
    </row>
    <row r="73" spans="1:23" ht="16" thickBot="1" x14ac:dyDescent="0.4">
      <c r="A73" s="307" t="s">
        <v>245</v>
      </c>
      <c r="B73" s="274">
        <f t="shared" si="4"/>
        <v>0.5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>
        <v>0.5</v>
      </c>
      <c r="W73" s="275"/>
    </row>
    <row r="74" spans="1:23" x14ac:dyDescent="0.35">
      <c r="A74" s="297" t="s">
        <v>121</v>
      </c>
      <c r="B74" s="311">
        <f t="shared" ref="B74:W74" si="5">SUM(B55:B73)</f>
        <v>29</v>
      </c>
      <c r="C74" s="312">
        <f t="shared" si="5"/>
        <v>0</v>
      </c>
      <c r="D74" s="312">
        <f t="shared" si="5"/>
        <v>0</v>
      </c>
      <c r="E74" s="312">
        <f t="shared" si="5"/>
        <v>0</v>
      </c>
      <c r="F74" s="312">
        <f t="shared" si="5"/>
        <v>3</v>
      </c>
      <c r="G74" s="312">
        <f t="shared" si="5"/>
        <v>0</v>
      </c>
      <c r="H74" s="312">
        <f t="shared" si="5"/>
        <v>0</v>
      </c>
      <c r="I74" s="312">
        <f t="shared" si="5"/>
        <v>0</v>
      </c>
      <c r="J74" s="312">
        <f t="shared" si="5"/>
        <v>0</v>
      </c>
      <c r="K74" s="312">
        <f t="shared" si="5"/>
        <v>0</v>
      </c>
      <c r="L74" s="312">
        <f t="shared" si="5"/>
        <v>1</v>
      </c>
      <c r="M74" s="312">
        <f t="shared" si="5"/>
        <v>2</v>
      </c>
      <c r="N74" s="312">
        <f t="shared" si="5"/>
        <v>0</v>
      </c>
      <c r="O74" s="312">
        <f t="shared" si="5"/>
        <v>7</v>
      </c>
      <c r="P74" s="312">
        <f t="shared" si="5"/>
        <v>0</v>
      </c>
      <c r="Q74" s="312">
        <f t="shared" si="5"/>
        <v>0</v>
      </c>
      <c r="R74" s="312">
        <f t="shared" si="5"/>
        <v>0</v>
      </c>
      <c r="S74" s="312">
        <f t="shared" si="5"/>
        <v>0</v>
      </c>
      <c r="T74" s="312">
        <f t="shared" si="5"/>
        <v>0</v>
      </c>
      <c r="U74" s="312">
        <f t="shared" si="5"/>
        <v>0</v>
      </c>
      <c r="V74" s="312">
        <f t="shared" si="5"/>
        <v>16</v>
      </c>
      <c r="W74" s="313">
        <f t="shared" si="5"/>
        <v>0</v>
      </c>
    </row>
    <row r="75" spans="1:23" x14ac:dyDescent="0.35">
      <c r="A75" s="289" t="s">
        <v>123</v>
      </c>
      <c r="B75" s="314">
        <f>SUM(C75:W75)</f>
        <v>6</v>
      </c>
      <c r="C75" s="315">
        <f>C76-C74</f>
        <v>0</v>
      </c>
      <c r="D75" s="315">
        <f t="shared" ref="D75:W75" si="6">D76-D74</f>
        <v>0</v>
      </c>
      <c r="E75" s="315">
        <f t="shared" si="6"/>
        <v>0</v>
      </c>
      <c r="F75" s="315">
        <f t="shared" si="6"/>
        <v>2</v>
      </c>
      <c r="G75" s="315">
        <f t="shared" si="6"/>
        <v>0</v>
      </c>
      <c r="H75" s="315">
        <f>H76-H74</f>
        <v>0</v>
      </c>
      <c r="I75" s="315">
        <f t="shared" si="6"/>
        <v>0</v>
      </c>
      <c r="J75" s="315">
        <f t="shared" si="6"/>
        <v>0</v>
      </c>
      <c r="K75" s="315">
        <f t="shared" si="6"/>
        <v>0</v>
      </c>
      <c r="L75" s="315">
        <f t="shared" si="6"/>
        <v>-1</v>
      </c>
      <c r="M75" s="315">
        <f t="shared" si="6"/>
        <v>2</v>
      </c>
      <c r="N75" s="315">
        <f t="shared" si="6"/>
        <v>0</v>
      </c>
      <c r="O75" s="315">
        <f t="shared" si="6"/>
        <v>1</v>
      </c>
      <c r="P75" s="315">
        <f t="shared" si="6"/>
        <v>1</v>
      </c>
      <c r="Q75" s="315">
        <f t="shared" si="6"/>
        <v>0</v>
      </c>
      <c r="R75" s="315">
        <f t="shared" si="6"/>
        <v>0</v>
      </c>
      <c r="S75" s="315">
        <f t="shared" si="6"/>
        <v>0</v>
      </c>
      <c r="T75" s="315">
        <f t="shared" si="6"/>
        <v>0</v>
      </c>
      <c r="U75" s="315">
        <f t="shared" si="6"/>
        <v>0</v>
      </c>
      <c r="V75" s="315">
        <f t="shared" si="6"/>
        <v>1</v>
      </c>
      <c r="W75" s="316">
        <f t="shared" si="6"/>
        <v>0</v>
      </c>
    </row>
    <row r="76" spans="1:23" x14ac:dyDescent="0.35">
      <c r="A76" s="289" t="s">
        <v>90</v>
      </c>
      <c r="B76" s="314">
        <f>SUM(C76:W76)</f>
        <v>35</v>
      </c>
      <c r="C76" s="315">
        <f>'Fleet Card'!H57</f>
        <v>0</v>
      </c>
      <c r="D76" s="315">
        <f>'Fleet Card'!I57</f>
        <v>0</v>
      </c>
      <c r="E76" s="315">
        <f>'Fleet Card'!J57</f>
        <v>0</v>
      </c>
      <c r="F76" s="315">
        <f>'Fleet Card'!K57</f>
        <v>5</v>
      </c>
      <c r="G76" s="315">
        <f>'Fleet Card'!L57</f>
        <v>0</v>
      </c>
      <c r="H76" s="315">
        <f>'Fleet Card'!N57</f>
        <v>0</v>
      </c>
      <c r="I76" s="315">
        <f>'Fleet Card'!O57</f>
        <v>0</v>
      </c>
      <c r="J76" s="315">
        <f>'Fleet Card'!Q57</f>
        <v>0</v>
      </c>
      <c r="K76" s="315">
        <f>'Fleet Card'!R57</f>
        <v>0</v>
      </c>
      <c r="L76" s="315">
        <f>'Fleet Card'!S57</f>
        <v>0</v>
      </c>
      <c r="M76" s="315">
        <f>'Fleet Card'!T57</f>
        <v>4</v>
      </c>
      <c r="N76" s="315">
        <f>'Fleet Card'!U57</f>
        <v>0</v>
      </c>
      <c r="O76" s="315">
        <f>'Fleet Card'!W57</f>
        <v>8</v>
      </c>
      <c r="P76" s="315">
        <f>'Fleet Card'!Y57</f>
        <v>1</v>
      </c>
      <c r="Q76" s="315">
        <f>'Fleet Card'!Z57</f>
        <v>0</v>
      </c>
      <c r="R76" s="315">
        <f>'Fleet Card'!AA57</f>
        <v>0</v>
      </c>
      <c r="S76" s="315">
        <f>'Fleet Card'!AB57</f>
        <v>0</v>
      </c>
      <c r="T76" s="315">
        <f>'Fleet Card'!AC57</f>
        <v>0</v>
      </c>
      <c r="U76" s="315">
        <f>'Fleet Card'!AD57</f>
        <v>0</v>
      </c>
      <c r="V76" s="315">
        <f>'Fleet Card'!AE57</f>
        <v>17</v>
      </c>
      <c r="W76" s="316">
        <f>'Fleet Card'!AG57</f>
        <v>0</v>
      </c>
    </row>
    <row r="77" spans="1:23" ht="16" thickBot="1" x14ac:dyDescent="0.4">
      <c r="A77" s="290" t="s">
        <v>161</v>
      </c>
      <c r="B77" s="279">
        <f>(B75/B74)</f>
        <v>0.20689655172413793</v>
      </c>
      <c r="C77" s="280">
        <f>IF(C75=0,0,C75/C74)</f>
        <v>0</v>
      </c>
      <c r="D77" s="280">
        <f t="shared" ref="D77:W77" si="7">IF(D75=0,0,D75/D74)</f>
        <v>0</v>
      </c>
      <c r="E77" s="280">
        <f t="shared" si="7"/>
        <v>0</v>
      </c>
      <c r="F77" s="280">
        <f t="shared" si="7"/>
        <v>0.66666666666666663</v>
      </c>
      <c r="G77" s="280">
        <f t="shared" si="7"/>
        <v>0</v>
      </c>
      <c r="H77" s="280">
        <f>IF(H75=0,0,H75/H74)</f>
        <v>0</v>
      </c>
      <c r="I77" s="280">
        <f t="shared" si="7"/>
        <v>0</v>
      </c>
      <c r="J77" s="280">
        <f t="shared" si="7"/>
        <v>0</v>
      </c>
      <c r="K77" s="280">
        <f t="shared" si="7"/>
        <v>0</v>
      </c>
      <c r="L77" s="280">
        <f t="shared" si="7"/>
        <v>-1</v>
      </c>
      <c r="M77" s="280">
        <f t="shared" si="7"/>
        <v>1</v>
      </c>
      <c r="N77" s="280">
        <f t="shared" si="7"/>
        <v>0</v>
      </c>
      <c r="O77" s="280">
        <f t="shared" si="7"/>
        <v>0.14285714285714285</v>
      </c>
      <c r="P77" s="280" t="e">
        <f t="shared" si="7"/>
        <v>#DIV/0!</v>
      </c>
      <c r="Q77" s="280">
        <f t="shared" si="7"/>
        <v>0</v>
      </c>
      <c r="R77" s="280">
        <f t="shared" si="7"/>
        <v>0</v>
      </c>
      <c r="S77" s="280">
        <f t="shared" si="7"/>
        <v>0</v>
      </c>
      <c r="T77" s="280">
        <f t="shared" si="7"/>
        <v>0</v>
      </c>
      <c r="U77" s="280">
        <f t="shared" si="7"/>
        <v>0</v>
      </c>
      <c r="V77" s="280">
        <f t="shared" si="7"/>
        <v>6.25E-2</v>
      </c>
      <c r="W77" s="281">
        <f t="shared" si="7"/>
        <v>0</v>
      </c>
    </row>
    <row r="78" spans="1:23" x14ac:dyDescent="0.35">
      <c r="A78" s="301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3"/>
    </row>
    <row r="79" spans="1:23" x14ac:dyDescent="0.35">
      <c r="A79" s="320" t="s">
        <v>173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6"/>
    </row>
    <row r="80" spans="1:23" x14ac:dyDescent="0.35">
      <c r="A80" s="307"/>
      <c r="B80" s="305"/>
      <c r="C80" s="305"/>
      <c r="D80" s="305"/>
      <c r="E80" s="305"/>
      <c r="F80" s="305"/>
      <c r="G80" s="272"/>
      <c r="H80" s="272"/>
      <c r="I80" s="272"/>
      <c r="J80" s="272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6"/>
    </row>
    <row r="81" spans="1:23" x14ac:dyDescent="0.35">
      <c r="A81" s="307" t="s">
        <v>260</v>
      </c>
      <c r="B81" s="274">
        <f>SUM(C81:W81)</f>
        <v>9.5</v>
      </c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>
        <v>0.5</v>
      </c>
      <c r="P81" s="274"/>
      <c r="Q81" s="274"/>
      <c r="R81" s="274"/>
      <c r="S81" s="274">
        <v>3</v>
      </c>
      <c r="T81" s="274"/>
      <c r="U81" s="274"/>
      <c r="V81" s="274"/>
      <c r="W81" s="275">
        <v>6</v>
      </c>
    </row>
    <row r="82" spans="1:23" x14ac:dyDescent="0.35">
      <c r="A82" s="307" t="s">
        <v>263</v>
      </c>
      <c r="B82" s="274">
        <f t="shared" ref="B82:B89" si="8">SUM(C82:W82)</f>
        <v>2</v>
      </c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>
        <v>2</v>
      </c>
      <c r="P82" s="274"/>
      <c r="Q82" s="274"/>
      <c r="R82" s="274"/>
      <c r="S82" s="274"/>
      <c r="T82" s="274"/>
      <c r="U82" s="274"/>
      <c r="V82" s="274"/>
      <c r="W82" s="275"/>
    </row>
    <row r="83" spans="1:23" x14ac:dyDescent="0.35">
      <c r="A83" s="307" t="s">
        <v>261</v>
      </c>
      <c r="B83" s="274">
        <f t="shared" si="8"/>
        <v>4.5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>
        <v>4.5</v>
      </c>
      <c r="P83" s="274"/>
      <c r="Q83" s="274"/>
      <c r="R83" s="274"/>
      <c r="S83" s="274"/>
      <c r="T83" s="274"/>
      <c r="U83" s="274"/>
      <c r="V83" s="274"/>
      <c r="W83" s="275"/>
    </row>
    <row r="84" spans="1:23" x14ac:dyDescent="0.35">
      <c r="A84" s="307" t="s">
        <v>174</v>
      </c>
      <c r="B84" s="274">
        <f t="shared" si="8"/>
        <v>0</v>
      </c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5"/>
    </row>
    <row r="85" spans="1:23" x14ac:dyDescent="0.35">
      <c r="A85" s="307" t="s">
        <v>262</v>
      </c>
      <c r="B85" s="274">
        <f t="shared" si="8"/>
        <v>2</v>
      </c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>
        <v>1</v>
      </c>
      <c r="N85" s="274"/>
      <c r="O85" s="274">
        <v>1</v>
      </c>
      <c r="P85" s="274"/>
      <c r="Q85" s="274"/>
      <c r="R85" s="274"/>
      <c r="S85" s="274"/>
      <c r="T85" s="274"/>
      <c r="U85" s="274"/>
      <c r="V85" s="274"/>
      <c r="W85" s="275"/>
    </row>
    <row r="86" spans="1:23" x14ac:dyDescent="0.35">
      <c r="A86" s="307" t="s">
        <v>264</v>
      </c>
      <c r="B86" s="274">
        <f t="shared" si="8"/>
        <v>16</v>
      </c>
      <c r="C86" s="274"/>
      <c r="D86" s="274"/>
      <c r="E86" s="274"/>
      <c r="F86" s="274"/>
      <c r="G86" s="274">
        <v>11.5</v>
      </c>
      <c r="H86" s="274"/>
      <c r="I86" s="274"/>
      <c r="J86" s="274">
        <v>4</v>
      </c>
      <c r="K86" s="274"/>
      <c r="L86" s="274"/>
      <c r="M86" s="274"/>
      <c r="N86" s="274"/>
      <c r="O86" s="274">
        <v>0.5</v>
      </c>
      <c r="P86" s="274"/>
      <c r="Q86" s="274"/>
      <c r="R86" s="274"/>
      <c r="S86" s="274"/>
      <c r="T86" s="274"/>
      <c r="U86" s="274"/>
      <c r="V86" s="274"/>
      <c r="W86" s="275"/>
    </row>
    <row r="87" spans="1:23" x14ac:dyDescent="0.35">
      <c r="A87" s="307" t="s">
        <v>175</v>
      </c>
      <c r="B87" s="274">
        <f t="shared" si="8"/>
        <v>0</v>
      </c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5"/>
    </row>
    <row r="88" spans="1:23" x14ac:dyDescent="0.35">
      <c r="A88" s="307" t="s">
        <v>258</v>
      </c>
      <c r="B88" s="274">
        <f t="shared" si="8"/>
        <v>1</v>
      </c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>
        <v>1</v>
      </c>
      <c r="P88" s="274"/>
      <c r="Q88" s="274"/>
      <c r="R88" s="274"/>
      <c r="S88" s="274"/>
      <c r="T88" s="274"/>
      <c r="U88" s="274"/>
      <c r="V88" s="274"/>
      <c r="W88" s="275"/>
    </row>
    <row r="89" spans="1:23" x14ac:dyDescent="0.35">
      <c r="A89" s="307" t="s">
        <v>259</v>
      </c>
      <c r="B89" s="274">
        <f t="shared" si="8"/>
        <v>4</v>
      </c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5">
        <v>4</v>
      </c>
    </row>
    <row r="90" spans="1:23" x14ac:dyDescent="0.35">
      <c r="A90" s="307" t="s">
        <v>265</v>
      </c>
      <c r="B90" s="274">
        <f>SUM(C90:W90)</f>
        <v>1</v>
      </c>
      <c r="C90" s="274"/>
      <c r="D90" s="274"/>
      <c r="E90" s="274"/>
      <c r="F90" s="274"/>
      <c r="G90" s="274">
        <v>0.5</v>
      </c>
      <c r="H90" s="274"/>
      <c r="I90" s="274"/>
      <c r="J90" s="274"/>
      <c r="K90" s="274"/>
      <c r="L90" s="274"/>
      <c r="M90" s="274"/>
      <c r="N90" s="274"/>
      <c r="O90" s="274">
        <v>0.5</v>
      </c>
      <c r="P90" s="274"/>
      <c r="Q90" s="274"/>
      <c r="R90" s="274"/>
      <c r="S90" s="274"/>
      <c r="T90" s="274"/>
      <c r="U90" s="274"/>
      <c r="V90" s="274"/>
      <c r="W90" s="275"/>
    </row>
    <row r="91" spans="1:23" ht="16" thickBot="1" x14ac:dyDescent="0.4">
      <c r="A91" s="308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3"/>
    </row>
    <row r="92" spans="1:23" x14ac:dyDescent="0.35">
      <c r="A92" s="297" t="s">
        <v>121</v>
      </c>
      <c r="B92" s="317">
        <f t="shared" ref="B92:W92" si="9">SUM(B79:B91)</f>
        <v>40</v>
      </c>
      <c r="C92" s="312">
        <f t="shared" si="9"/>
        <v>0</v>
      </c>
      <c r="D92" s="312">
        <f t="shared" si="9"/>
        <v>0</v>
      </c>
      <c r="E92" s="312">
        <f t="shared" si="9"/>
        <v>0</v>
      </c>
      <c r="F92" s="312">
        <f t="shared" si="9"/>
        <v>0</v>
      </c>
      <c r="G92" s="312">
        <f t="shared" si="9"/>
        <v>12</v>
      </c>
      <c r="H92" s="312">
        <f t="shared" si="9"/>
        <v>0</v>
      </c>
      <c r="I92" s="312">
        <f t="shared" si="9"/>
        <v>0</v>
      </c>
      <c r="J92" s="312">
        <f t="shared" si="9"/>
        <v>4</v>
      </c>
      <c r="K92" s="312">
        <f t="shared" si="9"/>
        <v>0</v>
      </c>
      <c r="L92" s="312">
        <f t="shared" si="9"/>
        <v>0</v>
      </c>
      <c r="M92" s="312">
        <f t="shared" si="9"/>
        <v>1</v>
      </c>
      <c r="N92" s="312">
        <f t="shared" si="9"/>
        <v>0</v>
      </c>
      <c r="O92" s="312">
        <f t="shared" si="9"/>
        <v>10</v>
      </c>
      <c r="P92" s="312">
        <f t="shared" si="9"/>
        <v>0</v>
      </c>
      <c r="Q92" s="312">
        <f t="shared" si="9"/>
        <v>0</v>
      </c>
      <c r="R92" s="312">
        <f t="shared" si="9"/>
        <v>0</v>
      </c>
      <c r="S92" s="312">
        <f t="shared" si="9"/>
        <v>3</v>
      </c>
      <c r="T92" s="312">
        <f t="shared" si="9"/>
        <v>0</v>
      </c>
      <c r="U92" s="312">
        <f t="shared" si="9"/>
        <v>0</v>
      </c>
      <c r="V92" s="312">
        <f t="shared" si="9"/>
        <v>0</v>
      </c>
      <c r="W92" s="313">
        <f t="shared" si="9"/>
        <v>10</v>
      </c>
    </row>
    <row r="93" spans="1:23" x14ac:dyDescent="0.35">
      <c r="A93" s="289" t="s">
        <v>123</v>
      </c>
      <c r="B93" s="318">
        <f>SUM(C93:W93)</f>
        <v>8</v>
      </c>
      <c r="C93" s="315">
        <f>C94-C92</f>
        <v>0</v>
      </c>
      <c r="D93" s="315">
        <f t="shared" ref="D93:W93" si="10">D94-D92</f>
        <v>0</v>
      </c>
      <c r="E93" s="315">
        <f t="shared" si="10"/>
        <v>0</v>
      </c>
      <c r="F93" s="315">
        <f t="shared" si="10"/>
        <v>0</v>
      </c>
      <c r="G93" s="315">
        <f t="shared" si="10"/>
        <v>2</v>
      </c>
      <c r="H93" s="315">
        <f>H94-H92</f>
        <v>0</v>
      </c>
      <c r="I93" s="315">
        <f t="shared" si="10"/>
        <v>0</v>
      </c>
      <c r="J93" s="315">
        <f t="shared" si="10"/>
        <v>1</v>
      </c>
      <c r="K93" s="315">
        <f t="shared" si="10"/>
        <v>0</v>
      </c>
      <c r="L93" s="315">
        <f t="shared" si="10"/>
        <v>0</v>
      </c>
      <c r="M93" s="315">
        <f t="shared" si="10"/>
        <v>2</v>
      </c>
      <c r="N93" s="315">
        <f t="shared" si="10"/>
        <v>0</v>
      </c>
      <c r="O93" s="315">
        <f t="shared" si="10"/>
        <v>0</v>
      </c>
      <c r="P93" s="315">
        <f t="shared" si="10"/>
        <v>0</v>
      </c>
      <c r="Q93" s="315">
        <f t="shared" si="10"/>
        <v>0</v>
      </c>
      <c r="R93" s="315">
        <f t="shared" si="10"/>
        <v>0</v>
      </c>
      <c r="S93" s="315">
        <f t="shared" si="10"/>
        <v>3</v>
      </c>
      <c r="T93" s="315">
        <f t="shared" si="10"/>
        <v>0</v>
      </c>
      <c r="U93" s="315">
        <f t="shared" si="10"/>
        <v>0</v>
      </c>
      <c r="V93" s="315">
        <f t="shared" si="10"/>
        <v>0</v>
      </c>
      <c r="W93" s="316">
        <f t="shared" si="10"/>
        <v>0</v>
      </c>
    </row>
    <row r="94" spans="1:23" x14ac:dyDescent="0.35">
      <c r="A94" s="289" t="s">
        <v>90</v>
      </c>
      <c r="B94" s="318">
        <f>SUM(C94:W94)</f>
        <v>48</v>
      </c>
      <c r="C94" s="315">
        <f>'Fleet Card'!H71</f>
        <v>0</v>
      </c>
      <c r="D94" s="315">
        <f>'Fleet Card'!I71</f>
        <v>0</v>
      </c>
      <c r="E94" s="315">
        <f>'Fleet Card'!J71</f>
        <v>0</v>
      </c>
      <c r="F94" s="315">
        <f>'Fleet Card'!K71</f>
        <v>0</v>
      </c>
      <c r="G94" s="315">
        <f>'Fleet Card'!L71</f>
        <v>14</v>
      </c>
      <c r="H94" s="315">
        <f>'Fleet Card'!N71</f>
        <v>0</v>
      </c>
      <c r="I94" s="315">
        <f>'Fleet Card'!O71</f>
        <v>0</v>
      </c>
      <c r="J94" s="315">
        <f>'Fleet Card'!Q71</f>
        <v>5</v>
      </c>
      <c r="K94" s="315">
        <f>'Fleet Card'!R71</f>
        <v>0</v>
      </c>
      <c r="L94" s="315">
        <f>'Fleet Card'!S71</f>
        <v>0</v>
      </c>
      <c r="M94" s="315">
        <f>'Fleet Card'!T71</f>
        <v>3</v>
      </c>
      <c r="N94" s="315">
        <f>'Fleet Card'!U71</f>
        <v>0</v>
      </c>
      <c r="O94" s="315">
        <f>'Fleet Card'!W71</f>
        <v>10</v>
      </c>
      <c r="P94" s="315">
        <f>'Fleet Card'!Y71</f>
        <v>0</v>
      </c>
      <c r="Q94" s="315">
        <f>'Fleet Card'!Z71</f>
        <v>0</v>
      </c>
      <c r="R94" s="315">
        <f>'Fleet Card'!AA71</f>
        <v>0</v>
      </c>
      <c r="S94" s="315">
        <f>'Fleet Card'!AB71</f>
        <v>6</v>
      </c>
      <c r="T94" s="315">
        <f>'Fleet Card'!AC71</f>
        <v>0</v>
      </c>
      <c r="U94" s="315">
        <f>'Fleet Card'!AD71</f>
        <v>0</v>
      </c>
      <c r="V94" s="315">
        <f>'Fleet Card'!AE71</f>
        <v>0</v>
      </c>
      <c r="W94" s="316">
        <f>'Fleet Card'!AG71</f>
        <v>10</v>
      </c>
    </row>
    <row r="95" spans="1:23" ht="16" thickBot="1" x14ac:dyDescent="0.4">
      <c r="A95" s="290" t="s">
        <v>161</v>
      </c>
      <c r="B95" s="319">
        <f>(B93/B92)</f>
        <v>0.2</v>
      </c>
      <c r="C95" s="280">
        <f>IF(C93=0,0,C93/C92)</f>
        <v>0</v>
      </c>
      <c r="D95" s="280">
        <f t="shared" ref="D95:W95" si="11">IF(D93=0,0,D93/D92)</f>
        <v>0</v>
      </c>
      <c r="E95" s="280">
        <f t="shared" si="11"/>
        <v>0</v>
      </c>
      <c r="F95" s="280">
        <f t="shared" si="11"/>
        <v>0</v>
      </c>
      <c r="G95" s="280">
        <f t="shared" si="11"/>
        <v>0.16666666666666666</v>
      </c>
      <c r="H95" s="280">
        <f>IF(H93=0,0,H93/H92)</f>
        <v>0</v>
      </c>
      <c r="I95" s="280">
        <f t="shared" si="11"/>
        <v>0</v>
      </c>
      <c r="J95" s="280">
        <f t="shared" si="11"/>
        <v>0.25</v>
      </c>
      <c r="K95" s="280">
        <f t="shared" si="11"/>
        <v>0</v>
      </c>
      <c r="L95" s="280">
        <f t="shared" si="11"/>
        <v>0</v>
      </c>
      <c r="M95" s="280">
        <f t="shared" si="11"/>
        <v>2</v>
      </c>
      <c r="N95" s="280">
        <f t="shared" si="11"/>
        <v>0</v>
      </c>
      <c r="O95" s="280">
        <f t="shared" si="11"/>
        <v>0</v>
      </c>
      <c r="P95" s="280">
        <f t="shared" si="11"/>
        <v>0</v>
      </c>
      <c r="Q95" s="280">
        <f t="shared" si="11"/>
        <v>0</v>
      </c>
      <c r="R95" s="280">
        <f t="shared" si="11"/>
        <v>0</v>
      </c>
      <c r="S95" s="280">
        <f t="shared" si="11"/>
        <v>1</v>
      </c>
      <c r="T95" s="280">
        <f t="shared" si="11"/>
        <v>0</v>
      </c>
      <c r="U95" s="280">
        <f t="shared" si="11"/>
        <v>0</v>
      </c>
      <c r="V95" s="280">
        <f t="shared" si="11"/>
        <v>0</v>
      </c>
      <c r="W95" s="281">
        <f t="shared" si="11"/>
        <v>0</v>
      </c>
    </row>
    <row r="96" spans="1:23" x14ac:dyDescent="0.35">
      <c r="A96" s="286"/>
      <c r="B96" s="323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3"/>
    </row>
    <row r="97" spans="1:23" x14ac:dyDescent="0.35">
      <c r="A97" s="287" t="s">
        <v>176</v>
      </c>
      <c r="B97" s="324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6"/>
    </row>
    <row r="98" spans="1:23" x14ac:dyDescent="0.35">
      <c r="A98" s="288" t="s">
        <v>160</v>
      </c>
      <c r="B98" s="325">
        <f>SUM(C98:W98)</f>
        <v>72</v>
      </c>
      <c r="C98" s="321">
        <f t="shared" ref="C98:W98" si="12">C48</f>
        <v>0</v>
      </c>
      <c r="D98" s="321">
        <f t="shared" si="12"/>
        <v>0</v>
      </c>
      <c r="E98" s="321">
        <f t="shared" si="12"/>
        <v>0</v>
      </c>
      <c r="F98" s="321">
        <f t="shared" si="12"/>
        <v>11</v>
      </c>
      <c r="G98" s="321">
        <f t="shared" si="12"/>
        <v>0</v>
      </c>
      <c r="H98" s="321">
        <f t="shared" si="12"/>
        <v>8</v>
      </c>
      <c r="I98" s="321">
        <f t="shared" si="12"/>
        <v>33</v>
      </c>
      <c r="J98" s="321">
        <f t="shared" si="12"/>
        <v>0</v>
      </c>
      <c r="K98" s="321">
        <f t="shared" si="12"/>
        <v>0</v>
      </c>
      <c r="L98" s="321">
        <f t="shared" si="12"/>
        <v>0</v>
      </c>
      <c r="M98" s="321">
        <f t="shared" si="12"/>
        <v>11</v>
      </c>
      <c r="N98" s="321">
        <f t="shared" si="12"/>
        <v>0</v>
      </c>
      <c r="O98" s="321">
        <f t="shared" si="12"/>
        <v>4</v>
      </c>
      <c r="P98" s="321">
        <f t="shared" si="12"/>
        <v>0</v>
      </c>
      <c r="Q98" s="321">
        <f t="shared" si="12"/>
        <v>0</v>
      </c>
      <c r="R98" s="321">
        <f t="shared" si="12"/>
        <v>0</v>
      </c>
      <c r="S98" s="321">
        <f t="shared" si="12"/>
        <v>0</v>
      </c>
      <c r="T98" s="321">
        <f t="shared" si="12"/>
        <v>0</v>
      </c>
      <c r="U98" s="321">
        <f t="shared" si="12"/>
        <v>0</v>
      </c>
      <c r="V98" s="321">
        <f t="shared" si="12"/>
        <v>5</v>
      </c>
      <c r="W98" s="322">
        <f t="shared" si="12"/>
        <v>0</v>
      </c>
    </row>
    <row r="99" spans="1:23" x14ac:dyDescent="0.35">
      <c r="A99" s="288" t="s">
        <v>162</v>
      </c>
      <c r="B99" s="325">
        <f>SUM(C99:W99)</f>
        <v>29</v>
      </c>
      <c r="C99" s="321">
        <f t="shared" ref="C99:W99" si="13">C74</f>
        <v>0</v>
      </c>
      <c r="D99" s="321">
        <f t="shared" si="13"/>
        <v>0</v>
      </c>
      <c r="E99" s="321">
        <f t="shared" si="13"/>
        <v>0</v>
      </c>
      <c r="F99" s="321">
        <f t="shared" si="13"/>
        <v>3</v>
      </c>
      <c r="G99" s="321">
        <f t="shared" si="13"/>
        <v>0</v>
      </c>
      <c r="H99" s="321">
        <f t="shared" si="13"/>
        <v>0</v>
      </c>
      <c r="I99" s="321">
        <f t="shared" si="13"/>
        <v>0</v>
      </c>
      <c r="J99" s="321">
        <f t="shared" si="13"/>
        <v>0</v>
      </c>
      <c r="K99" s="321">
        <f t="shared" si="13"/>
        <v>0</v>
      </c>
      <c r="L99" s="321">
        <f t="shared" si="13"/>
        <v>1</v>
      </c>
      <c r="M99" s="321">
        <f t="shared" si="13"/>
        <v>2</v>
      </c>
      <c r="N99" s="321">
        <f t="shared" si="13"/>
        <v>0</v>
      </c>
      <c r="O99" s="321">
        <f t="shared" si="13"/>
        <v>7</v>
      </c>
      <c r="P99" s="321">
        <f t="shared" si="13"/>
        <v>0</v>
      </c>
      <c r="Q99" s="321">
        <f t="shared" si="13"/>
        <v>0</v>
      </c>
      <c r="R99" s="321">
        <f t="shared" si="13"/>
        <v>0</v>
      </c>
      <c r="S99" s="321">
        <f t="shared" si="13"/>
        <v>0</v>
      </c>
      <c r="T99" s="321">
        <f t="shared" si="13"/>
        <v>0</v>
      </c>
      <c r="U99" s="321">
        <f t="shared" si="13"/>
        <v>0</v>
      </c>
      <c r="V99" s="321">
        <f t="shared" si="13"/>
        <v>16</v>
      </c>
      <c r="W99" s="322">
        <f t="shared" si="13"/>
        <v>0</v>
      </c>
    </row>
    <row r="100" spans="1:23" x14ac:dyDescent="0.35">
      <c r="A100" s="288" t="s">
        <v>173</v>
      </c>
      <c r="B100" s="325">
        <f>SUM(C100:W100)</f>
        <v>40</v>
      </c>
      <c r="C100" s="321">
        <f>C92</f>
        <v>0</v>
      </c>
      <c r="D100" s="321">
        <f t="shared" ref="D100:W100" si="14">D92</f>
        <v>0</v>
      </c>
      <c r="E100" s="321">
        <f t="shared" si="14"/>
        <v>0</v>
      </c>
      <c r="F100" s="321">
        <f t="shared" si="14"/>
        <v>0</v>
      </c>
      <c r="G100" s="321">
        <f t="shared" si="14"/>
        <v>12</v>
      </c>
      <c r="H100" s="321">
        <f>H92</f>
        <v>0</v>
      </c>
      <c r="I100" s="321">
        <f t="shared" si="14"/>
        <v>0</v>
      </c>
      <c r="J100" s="321">
        <f t="shared" si="14"/>
        <v>4</v>
      </c>
      <c r="K100" s="321">
        <f t="shared" si="14"/>
        <v>0</v>
      </c>
      <c r="L100" s="321">
        <f t="shared" si="14"/>
        <v>0</v>
      </c>
      <c r="M100" s="321">
        <f t="shared" si="14"/>
        <v>1</v>
      </c>
      <c r="N100" s="321">
        <f t="shared" si="14"/>
        <v>0</v>
      </c>
      <c r="O100" s="321">
        <f t="shared" si="14"/>
        <v>10</v>
      </c>
      <c r="P100" s="321">
        <f t="shared" si="14"/>
        <v>0</v>
      </c>
      <c r="Q100" s="321">
        <f t="shared" si="14"/>
        <v>0</v>
      </c>
      <c r="R100" s="321">
        <f t="shared" si="14"/>
        <v>0</v>
      </c>
      <c r="S100" s="321">
        <f t="shared" si="14"/>
        <v>3</v>
      </c>
      <c r="T100" s="321">
        <f t="shared" si="14"/>
        <v>0</v>
      </c>
      <c r="U100" s="321">
        <f t="shared" si="14"/>
        <v>0</v>
      </c>
      <c r="V100" s="321">
        <f t="shared" si="14"/>
        <v>0</v>
      </c>
      <c r="W100" s="322">
        <f t="shared" si="14"/>
        <v>10</v>
      </c>
    </row>
    <row r="101" spans="1:23" ht="16" thickBot="1" x14ac:dyDescent="0.4">
      <c r="A101" s="296"/>
      <c r="B101" s="327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9"/>
    </row>
    <row r="102" spans="1:23" x14ac:dyDescent="0.35">
      <c r="A102" s="297" t="s">
        <v>121</v>
      </c>
      <c r="B102" s="330">
        <f>SUM(B97:B100)</f>
        <v>141</v>
      </c>
      <c r="C102" s="299">
        <f>SUM(C98:C100)</f>
        <v>0</v>
      </c>
      <c r="D102" s="299">
        <f t="shared" ref="D102:W102" si="15">SUM(D98:D100)</f>
        <v>0</v>
      </c>
      <c r="E102" s="299">
        <f t="shared" si="15"/>
        <v>0</v>
      </c>
      <c r="F102" s="299">
        <f t="shared" si="15"/>
        <v>14</v>
      </c>
      <c r="G102" s="299">
        <f t="shared" si="15"/>
        <v>12</v>
      </c>
      <c r="H102" s="299">
        <f>SUM(H98:H100)</f>
        <v>8</v>
      </c>
      <c r="I102" s="299">
        <f t="shared" si="15"/>
        <v>33</v>
      </c>
      <c r="J102" s="299">
        <f t="shared" si="15"/>
        <v>4</v>
      </c>
      <c r="K102" s="299">
        <f t="shared" si="15"/>
        <v>0</v>
      </c>
      <c r="L102" s="299">
        <f t="shared" si="15"/>
        <v>1</v>
      </c>
      <c r="M102" s="299">
        <f t="shared" si="15"/>
        <v>14</v>
      </c>
      <c r="N102" s="299">
        <f t="shared" si="15"/>
        <v>0</v>
      </c>
      <c r="O102" s="299">
        <f t="shared" si="15"/>
        <v>21</v>
      </c>
      <c r="P102" s="299">
        <f t="shared" si="15"/>
        <v>0</v>
      </c>
      <c r="Q102" s="299">
        <f t="shared" si="15"/>
        <v>0</v>
      </c>
      <c r="R102" s="299">
        <f t="shared" si="15"/>
        <v>0</v>
      </c>
      <c r="S102" s="299">
        <f t="shared" si="15"/>
        <v>3</v>
      </c>
      <c r="T102" s="299">
        <f t="shared" si="15"/>
        <v>0</v>
      </c>
      <c r="U102" s="299">
        <f t="shared" si="15"/>
        <v>0</v>
      </c>
      <c r="V102" s="299">
        <f t="shared" si="15"/>
        <v>21</v>
      </c>
      <c r="W102" s="300">
        <f t="shared" si="15"/>
        <v>10</v>
      </c>
    </row>
    <row r="103" spans="1:23" x14ac:dyDescent="0.35">
      <c r="A103" s="289" t="s">
        <v>123</v>
      </c>
      <c r="B103" s="326">
        <f>SUM(C103:W103)</f>
        <v>28</v>
      </c>
      <c r="C103" s="277">
        <f t="shared" ref="C103:W103" si="16">SUM(C49,C75,C93)</f>
        <v>0</v>
      </c>
      <c r="D103" s="277">
        <f t="shared" si="16"/>
        <v>0</v>
      </c>
      <c r="E103" s="277">
        <f t="shared" si="16"/>
        <v>0</v>
      </c>
      <c r="F103" s="277">
        <f t="shared" si="16"/>
        <v>4</v>
      </c>
      <c r="G103" s="277">
        <f t="shared" si="16"/>
        <v>5</v>
      </c>
      <c r="H103" s="277">
        <f t="shared" si="16"/>
        <v>1</v>
      </c>
      <c r="I103" s="277">
        <f t="shared" si="16"/>
        <v>2</v>
      </c>
      <c r="J103" s="277">
        <f t="shared" si="16"/>
        <v>1</v>
      </c>
      <c r="K103" s="277">
        <f t="shared" si="16"/>
        <v>0</v>
      </c>
      <c r="L103" s="277">
        <f t="shared" si="16"/>
        <v>-1</v>
      </c>
      <c r="M103" s="277">
        <f t="shared" si="16"/>
        <v>7</v>
      </c>
      <c r="N103" s="277">
        <f t="shared" si="16"/>
        <v>0</v>
      </c>
      <c r="O103" s="277">
        <f t="shared" si="16"/>
        <v>2</v>
      </c>
      <c r="P103" s="277">
        <f t="shared" si="16"/>
        <v>1</v>
      </c>
      <c r="Q103" s="277">
        <f t="shared" si="16"/>
        <v>0</v>
      </c>
      <c r="R103" s="277">
        <f t="shared" si="16"/>
        <v>0</v>
      </c>
      <c r="S103" s="277">
        <f t="shared" si="16"/>
        <v>3</v>
      </c>
      <c r="T103" s="277">
        <f t="shared" si="16"/>
        <v>0</v>
      </c>
      <c r="U103" s="277">
        <f t="shared" si="16"/>
        <v>0</v>
      </c>
      <c r="V103" s="277">
        <f t="shared" si="16"/>
        <v>2</v>
      </c>
      <c r="W103" s="278">
        <f t="shared" si="16"/>
        <v>1</v>
      </c>
    </row>
    <row r="104" spans="1:23" x14ac:dyDescent="0.35">
      <c r="A104" s="289" t="s">
        <v>90</v>
      </c>
      <c r="B104" s="326">
        <f>SUM(B50,B76,B94)</f>
        <v>169</v>
      </c>
      <c r="C104" s="277">
        <f t="shared" ref="C104:W104" si="17">SUM(C50,C76,C94)</f>
        <v>0</v>
      </c>
      <c r="D104" s="277">
        <f t="shared" si="17"/>
        <v>0</v>
      </c>
      <c r="E104" s="277">
        <f t="shared" si="17"/>
        <v>0</v>
      </c>
      <c r="F104" s="277">
        <f t="shared" si="17"/>
        <v>18</v>
      </c>
      <c r="G104" s="277">
        <f t="shared" si="17"/>
        <v>17</v>
      </c>
      <c r="H104" s="277">
        <f t="shared" si="17"/>
        <v>9</v>
      </c>
      <c r="I104" s="277">
        <f t="shared" si="17"/>
        <v>35</v>
      </c>
      <c r="J104" s="277">
        <f t="shared" si="17"/>
        <v>5</v>
      </c>
      <c r="K104" s="277">
        <f t="shared" si="17"/>
        <v>0</v>
      </c>
      <c r="L104" s="277">
        <f t="shared" si="17"/>
        <v>0</v>
      </c>
      <c r="M104" s="277">
        <f t="shared" si="17"/>
        <v>21</v>
      </c>
      <c r="N104" s="277">
        <f t="shared" si="17"/>
        <v>0</v>
      </c>
      <c r="O104" s="277">
        <f t="shared" si="17"/>
        <v>23</v>
      </c>
      <c r="P104" s="277">
        <f t="shared" si="17"/>
        <v>1</v>
      </c>
      <c r="Q104" s="277">
        <f t="shared" si="17"/>
        <v>0</v>
      </c>
      <c r="R104" s="277">
        <f t="shared" si="17"/>
        <v>0</v>
      </c>
      <c r="S104" s="277">
        <f t="shared" si="17"/>
        <v>6</v>
      </c>
      <c r="T104" s="277">
        <f t="shared" si="17"/>
        <v>0</v>
      </c>
      <c r="U104" s="277">
        <f t="shared" si="17"/>
        <v>0</v>
      </c>
      <c r="V104" s="277">
        <f t="shared" si="17"/>
        <v>23</v>
      </c>
      <c r="W104" s="278">
        <f t="shared" si="17"/>
        <v>11</v>
      </c>
    </row>
    <row r="105" spans="1:23" ht="16" thickBot="1" x14ac:dyDescent="0.4">
      <c r="A105" s="290" t="s">
        <v>161</v>
      </c>
      <c r="B105" s="319">
        <f>(B103/B102)</f>
        <v>0.19858156028368795</v>
      </c>
      <c r="C105" s="280">
        <f>IF(C103=0,0,C103/C102)</f>
        <v>0</v>
      </c>
      <c r="D105" s="280">
        <f t="shared" ref="D105:W105" si="18">IF(D103=0,0,D103/D102)</f>
        <v>0</v>
      </c>
      <c r="E105" s="280">
        <f t="shared" si="18"/>
        <v>0</v>
      </c>
      <c r="F105" s="280">
        <f t="shared" si="18"/>
        <v>0.2857142857142857</v>
      </c>
      <c r="G105" s="280">
        <f t="shared" si="18"/>
        <v>0.41666666666666669</v>
      </c>
      <c r="H105" s="280">
        <f>IF(H103=0,0,H103/H102)</f>
        <v>0.125</v>
      </c>
      <c r="I105" s="280">
        <f t="shared" si="18"/>
        <v>6.0606060606060608E-2</v>
      </c>
      <c r="J105" s="280">
        <f t="shared" si="18"/>
        <v>0.25</v>
      </c>
      <c r="K105" s="280">
        <f t="shared" si="18"/>
        <v>0</v>
      </c>
      <c r="L105" s="280">
        <f t="shared" si="18"/>
        <v>-1</v>
      </c>
      <c r="M105" s="280">
        <f t="shared" si="18"/>
        <v>0.5</v>
      </c>
      <c r="N105" s="280">
        <f t="shared" si="18"/>
        <v>0</v>
      </c>
      <c r="O105" s="280">
        <f t="shared" si="18"/>
        <v>9.5238095238095233E-2</v>
      </c>
      <c r="P105" s="280" t="e">
        <f t="shared" si="18"/>
        <v>#DIV/0!</v>
      </c>
      <c r="Q105" s="280">
        <f t="shared" si="18"/>
        <v>0</v>
      </c>
      <c r="R105" s="280">
        <f t="shared" si="18"/>
        <v>0</v>
      </c>
      <c r="S105" s="280">
        <f t="shared" si="18"/>
        <v>1</v>
      </c>
      <c r="T105" s="280">
        <f t="shared" si="18"/>
        <v>0</v>
      </c>
      <c r="U105" s="280">
        <f t="shared" si="18"/>
        <v>0</v>
      </c>
      <c r="V105" s="280">
        <f t="shared" si="18"/>
        <v>9.5238095238095233E-2</v>
      </c>
      <c r="W105" s="281">
        <f t="shared" si="18"/>
        <v>0.1</v>
      </c>
    </row>
    <row r="106" spans="1:23" x14ac:dyDescent="0.35"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</row>
    <row r="107" spans="1:23" ht="18" customHeight="1" x14ac:dyDescent="0.5">
      <c r="A107" s="403"/>
      <c r="B107" s="403"/>
      <c r="C107" s="403"/>
      <c r="D107" s="403"/>
      <c r="E107" s="403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</row>
    <row r="108" spans="1:23" x14ac:dyDescent="0.35"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</row>
    <row r="109" spans="1:23" x14ac:dyDescent="0.35"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</row>
    <row r="110" spans="1:23" x14ac:dyDescent="0.35"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</row>
    <row r="111" spans="1:23" x14ac:dyDescent="0.35"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</row>
    <row r="112" spans="1:23" x14ac:dyDescent="0.35"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</row>
    <row r="113" spans="3:23" x14ac:dyDescent="0.35"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</row>
    <row r="114" spans="3:23" x14ac:dyDescent="0.35"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</row>
    <row r="115" spans="3:23" x14ac:dyDescent="0.35"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</row>
    <row r="116" spans="3:23" x14ac:dyDescent="0.35"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</row>
    <row r="117" spans="3:23" x14ac:dyDescent="0.35"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</row>
    <row r="118" spans="3:23" x14ac:dyDescent="0.35"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</row>
    <row r="119" spans="3:23" x14ac:dyDescent="0.35"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</row>
    <row r="120" spans="3:23" x14ac:dyDescent="0.35"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</row>
    <row r="121" spans="3:23" x14ac:dyDescent="0.35"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</row>
    <row r="122" spans="3:23" x14ac:dyDescent="0.35"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</row>
    <row r="123" spans="3:23" x14ac:dyDescent="0.35"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</row>
    <row r="124" spans="3:23" x14ac:dyDescent="0.35"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</row>
    <row r="125" spans="3:23" x14ac:dyDescent="0.35"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</row>
    <row r="126" spans="3:23" x14ac:dyDescent="0.35"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</row>
    <row r="127" spans="3:23" x14ac:dyDescent="0.35"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</row>
    <row r="128" spans="3:23" x14ac:dyDescent="0.35"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</row>
    <row r="129" spans="3:23" x14ac:dyDescent="0.35"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</row>
    <row r="130" spans="3:23" x14ac:dyDescent="0.35"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</row>
    <row r="131" spans="3:23" x14ac:dyDescent="0.35"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</row>
    <row r="132" spans="3:23" x14ac:dyDescent="0.35"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</row>
    <row r="133" spans="3:23" x14ac:dyDescent="0.35"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</row>
    <row r="134" spans="3:23" x14ac:dyDescent="0.35"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</row>
    <row r="135" spans="3:23" x14ac:dyDescent="0.35"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</row>
    <row r="136" spans="3:23" x14ac:dyDescent="0.35"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</row>
    <row r="137" spans="3:23" x14ac:dyDescent="0.35"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</row>
    <row r="138" spans="3:23" x14ac:dyDescent="0.35"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</row>
    <row r="139" spans="3:23" x14ac:dyDescent="0.35"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</row>
    <row r="140" spans="3:23" x14ac:dyDescent="0.35"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</row>
    <row r="141" spans="3:23" x14ac:dyDescent="0.35"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</row>
    <row r="142" spans="3:23" x14ac:dyDescent="0.35"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</row>
    <row r="143" spans="3:23" x14ac:dyDescent="0.35"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</row>
    <row r="144" spans="3:23" x14ac:dyDescent="0.35"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</row>
    <row r="145" spans="3:23" x14ac:dyDescent="0.35"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</row>
    <row r="146" spans="3:23" x14ac:dyDescent="0.35"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</row>
    <row r="147" spans="3:23" x14ac:dyDescent="0.35"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</row>
    <row r="148" spans="3:23" x14ac:dyDescent="0.35"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</row>
    <row r="149" spans="3:23" x14ac:dyDescent="0.35"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</row>
    <row r="150" spans="3:23" x14ac:dyDescent="0.35"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</row>
    <row r="151" spans="3:23" x14ac:dyDescent="0.35"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</row>
    <row r="152" spans="3:23" x14ac:dyDescent="0.35">
      <c r="C152" s="266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</row>
    <row r="153" spans="3:23" x14ac:dyDescent="0.35"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</row>
    <row r="154" spans="3:23" x14ac:dyDescent="0.35">
      <c r="C154" s="266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</row>
    <row r="155" spans="3:23" x14ac:dyDescent="0.35"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</row>
    <row r="156" spans="3:23" x14ac:dyDescent="0.35">
      <c r="C156" s="266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</row>
    <row r="157" spans="3:23" x14ac:dyDescent="0.35">
      <c r="C157" s="266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</row>
    <row r="158" spans="3:23" x14ac:dyDescent="0.35"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</row>
    <row r="159" spans="3:23" x14ac:dyDescent="0.35"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</row>
    <row r="160" spans="3:23" x14ac:dyDescent="0.35">
      <c r="C160" s="266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</row>
    <row r="161" spans="3:23" x14ac:dyDescent="0.35"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</row>
    <row r="162" spans="3:23" x14ac:dyDescent="0.35"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</row>
    <row r="163" spans="3:23" x14ac:dyDescent="0.35"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</row>
    <row r="164" spans="3:23" x14ac:dyDescent="0.35"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</row>
    <row r="165" spans="3:23" x14ac:dyDescent="0.35"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</row>
    <row r="166" spans="3:23" x14ac:dyDescent="0.35"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</row>
    <row r="167" spans="3:23" x14ac:dyDescent="0.35"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</row>
    <row r="168" spans="3:23" x14ac:dyDescent="0.35"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</row>
    <row r="169" spans="3:23" x14ac:dyDescent="0.35">
      <c r="C169" s="266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</row>
    <row r="170" spans="3:23" x14ac:dyDescent="0.35"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</row>
    <row r="171" spans="3:23" x14ac:dyDescent="0.35">
      <c r="C171" s="266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</row>
    <row r="172" spans="3:23" x14ac:dyDescent="0.35"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</row>
    <row r="173" spans="3:23" x14ac:dyDescent="0.35"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</row>
    <row r="174" spans="3:23" x14ac:dyDescent="0.35"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</row>
    <row r="175" spans="3:23" x14ac:dyDescent="0.35"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</row>
    <row r="176" spans="3:23" x14ac:dyDescent="0.35"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</row>
    <row r="177" spans="3:23" x14ac:dyDescent="0.35"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</row>
    <row r="178" spans="3:23" x14ac:dyDescent="0.35"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</row>
    <row r="179" spans="3:23" x14ac:dyDescent="0.35">
      <c r="C179" s="266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</row>
    <row r="180" spans="3:23" x14ac:dyDescent="0.35"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</row>
    <row r="181" spans="3:23" x14ac:dyDescent="0.35"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</row>
    <row r="182" spans="3:23" x14ac:dyDescent="0.35"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</row>
    <row r="183" spans="3:23" x14ac:dyDescent="0.35"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</row>
    <row r="184" spans="3:23" x14ac:dyDescent="0.35"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</row>
    <row r="185" spans="3:23" x14ac:dyDescent="0.35"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</row>
    <row r="186" spans="3:23" x14ac:dyDescent="0.35"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</row>
    <row r="187" spans="3:23" x14ac:dyDescent="0.35"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</row>
    <row r="188" spans="3:23" x14ac:dyDescent="0.35"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</row>
    <row r="189" spans="3:23" x14ac:dyDescent="0.35"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</row>
    <row r="190" spans="3:23" x14ac:dyDescent="0.35"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</row>
    <row r="191" spans="3:23" x14ac:dyDescent="0.35"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</row>
    <row r="192" spans="3:23" x14ac:dyDescent="0.35"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</row>
    <row r="193" spans="3:23" x14ac:dyDescent="0.35"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</row>
    <row r="194" spans="3:23" x14ac:dyDescent="0.35"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</row>
    <row r="195" spans="3:23" x14ac:dyDescent="0.35"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</row>
    <row r="196" spans="3:23" x14ac:dyDescent="0.35"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</row>
    <row r="197" spans="3:23" x14ac:dyDescent="0.35"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</row>
  </sheetData>
  <mergeCells count="6">
    <mergeCell ref="A1:W2"/>
    <mergeCell ref="A4:A5"/>
    <mergeCell ref="C3:I3"/>
    <mergeCell ref="J3:N3"/>
    <mergeCell ref="P3:Q3"/>
    <mergeCell ref="R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Cover </vt:lpstr>
      <vt:lpstr>Fleet Card</vt:lpstr>
      <vt:lpstr>PVR By Route Bluebird PM5</vt:lpstr>
    </vt:vector>
  </TitlesOfParts>
  <Company>StagecoachUKBus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Alexander</dc:creator>
  <cp:lastModifiedBy>Fiona Alexander</cp:lastModifiedBy>
  <cp:lastPrinted>2021-08-24T13:01:22Z</cp:lastPrinted>
  <dcterms:created xsi:type="dcterms:W3CDTF">2020-08-27T15:25:33Z</dcterms:created>
  <dcterms:modified xsi:type="dcterms:W3CDTF">2024-03-04T09:18:09Z</dcterms:modified>
</cp:coreProperties>
</file>