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CNW\Highland\"/>
    </mc:Choice>
  </mc:AlternateContent>
  <xr:revisionPtr revIDLastSave="0" documentId="13_ncr:1_{A9F87EB5-4D0B-4C96-B799-8217597F34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ont Cover" sheetId="1" r:id="rId1"/>
    <sheet name="Fleet Card" sheetId="2" r:id="rId2"/>
    <sheet name="PVR By Route HCB PM2294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4" l="1"/>
  <c r="B96" i="2"/>
  <c r="B94" i="2"/>
  <c r="C5" i="4"/>
  <c r="H34" i="2"/>
  <c r="B77" i="4" l="1"/>
  <c r="B76" i="4"/>
  <c r="B75" i="4"/>
  <c r="B74" i="4"/>
  <c r="B73" i="4"/>
  <c r="B72" i="4"/>
  <c r="B71" i="4"/>
  <c r="B70" i="4"/>
  <c r="B69" i="4"/>
  <c r="B60" i="4"/>
  <c r="B59" i="4"/>
  <c r="B58" i="4"/>
  <c r="B57" i="4"/>
  <c r="B56" i="4"/>
  <c r="B47" i="4"/>
  <c r="B46" i="4"/>
  <c r="B45" i="4"/>
  <c r="B44" i="4"/>
  <c r="B43" i="4"/>
  <c r="B42" i="4"/>
  <c r="B41" i="4"/>
  <c r="B40" i="4"/>
  <c r="B39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S34" i="4" l="1"/>
  <c r="R34" i="4"/>
  <c r="T5" i="4" l="1"/>
  <c r="S80" i="4"/>
  <c r="S90" i="4" s="1"/>
  <c r="S62" i="4"/>
  <c r="S89" i="4" s="1"/>
  <c r="S49" i="4"/>
  <c r="S88" i="4" s="1"/>
  <c r="S32" i="4"/>
  <c r="S33" i="4" s="1"/>
  <c r="S35" i="4" s="1"/>
  <c r="S5" i="4"/>
  <c r="S4" i="4"/>
  <c r="S3" i="4"/>
  <c r="R45" i="2"/>
  <c r="S45" i="2"/>
  <c r="X87" i="2"/>
  <c r="S64" i="4" s="1"/>
  <c r="X113" i="2"/>
  <c r="S82" i="4" s="1"/>
  <c r="X45" i="2"/>
  <c r="X34" i="2"/>
  <c r="X56" i="2"/>
  <c r="X74" i="2"/>
  <c r="S87" i="4" l="1"/>
  <c r="S81" i="4"/>
  <c r="S83" i="4" s="1"/>
  <c r="S63" i="4"/>
  <c r="S65" i="4" s="1"/>
  <c r="S51" i="4"/>
  <c r="S94" i="4" s="1"/>
  <c r="S92" i="4"/>
  <c r="X118" i="2"/>
  <c r="S50" i="4" l="1"/>
  <c r="S52" i="4" s="1"/>
  <c r="B10" i="2"/>
  <c r="S93" i="4" l="1"/>
  <c r="S95" i="4" s="1"/>
  <c r="W113" i="2"/>
  <c r="R82" i="4" s="1"/>
  <c r="W87" i="2"/>
  <c r="R64" i="4" s="1"/>
  <c r="W74" i="2"/>
  <c r="R51" i="4" s="1"/>
  <c r="W56" i="2"/>
  <c r="W45" i="2"/>
  <c r="R80" i="4"/>
  <c r="R90" i="4" s="1"/>
  <c r="R62" i="4"/>
  <c r="R89" i="4" s="1"/>
  <c r="R49" i="4"/>
  <c r="R88" i="4" s="1"/>
  <c r="R32" i="4"/>
  <c r="R87" i="4" s="1"/>
  <c r="R5" i="4"/>
  <c r="R4" i="4"/>
  <c r="R3" i="4"/>
  <c r="R63" i="4" l="1"/>
  <c r="R65" i="4" s="1"/>
  <c r="R81" i="4"/>
  <c r="R83" i="4" s="1"/>
  <c r="R92" i="4"/>
  <c r="R50" i="4"/>
  <c r="R52" i="4" s="1"/>
  <c r="R33" i="4"/>
  <c r="R35" i="4" s="1"/>
  <c r="R94" i="4"/>
  <c r="W34" i="2"/>
  <c r="T32" i="4"/>
  <c r="R93" i="4" l="1"/>
  <c r="R95" i="4" s="1"/>
  <c r="J5" i="4" l="1"/>
  <c r="U34" i="2" l="1"/>
  <c r="P4" i="4" l="1"/>
  <c r="O80" i="4"/>
  <c r="O62" i="4"/>
  <c r="O49" i="4"/>
  <c r="O32" i="4"/>
  <c r="O5" i="4"/>
  <c r="O4" i="4"/>
  <c r="O3" i="4"/>
  <c r="N34" i="2" l="1"/>
  <c r="Q34" i="2"/>
  <c r="Y34" i="2"/>
  <c r="U113" i="2"/>
  <c r="P82" i="4" s="1"/>
  <c r="U87" i="2"/>
  <c r="U74" i="2"/>
  <c r="P51" i="4" s="1"/>
  <c r="U45" i="2"/>
  <c r="U56" i="2"/>
  <c r="T34" i="2"/>
  <c r="T74" i="2"/>
  <c r="O51" i="4" s="1"/>
  <c r="O50" i="4" s="1"/>
  <c r="O52" i="4" s="1"/>
  <c r="Q80" i="4"/>
  <c r="P80" i="4"/>
  <c r="P32" i="4"/>
  <c r="P64" i="4" l="1"/>
  <c r="U61" i="2"/>
  <c r="P34" i="4" l="1"/>
  <c r="U118" i="2"/>
  <c r="T49" i="4"/>
  <c r="Q49" i="4"/>
  <c r="P49" i="4"/>
  <c r="H5" i="4"/>
  <c r="E5" i="4"/>
  <c r="T87" i="4"/>
  <c r="Q32" i="4"/>
  <c r="Q87" i="4" s="1"/>
  <c r="P87" i="4"/>
  <c r="T62" i="4"/>
  <c r="T89" i="4" s="1"/>
  <c r="Q62" i="4"/>
  <c r="Q89" i="4" s="1"/>
  <c r="P62" i="4"/>
  <c r="P89" i="4" s="1"/>
  <c r="Q5" i="4"/>
  <c r="P5" i="4"/>
  <c r="T4" i="4"/>
  <c r="Q4" i="4"/>
  <c r="T3" i="4"/>
  <c r="Q3" i="4"/>
  <c r="P3" i="4"/>
  <c r="Q90" i="4" l="1"/>
  <c r="P88" i="4" l="1"/>
  <c r="Q88" i="4"/>
  <c r="Q92" i="4" s="1"/>
  <c r="C3" i="4"/>
  <c r="D3" i="4"/>
  <c r="E3" i="4"/>
  <c r="F3" i="4"/>
  <c r="G3" i="4"/>
  <c r="H3" i="4"/>
  <c r="I3" i="4"/>
  <c r="J3" i="4"/>
  <c r="K3" i="4"/>
  <c r="L3" i="4"/>
  <c r="M3" i="4"/>
  <c r="N3" i="4"/>
  <c r="C4" i="4"/>
  <c r="D4" i="4"/>
  <c r="E4" i="4"/>
  <c r="F4" i="4"/>
  <c r="G4" i="4"/>
  <c r="H4" i="4"/>
  <c r="I4" i="4"/>
  <c r="J4" i="4"/>
  <c r="K4" i="4"/>
  <c r="L4" i="4"/>
  <c r="M4" i="4"/>
  <c r="N4" i="4"/>
  <c r="D5" i="4"/>
  <c r="F5" i="4"/>
  <c r="M5" i="4"/>
  <c r="P90" i="4" l="1"/>
  <c r="P92" i="4" s="1"/>
  <c r="T88" i="4"/>
  <c r="A90" i="4"/>
  <c r="A89" i="4"/>
  <c r="A88" i="4"/>
  <c r="A87" i="4"/>
  <c r="O90" i="4"/>
  <c r="N80" i="4"/>
  <c r="N90" i="4" s="1"/>
  <c r="M80" i="4"/>
  <c r="M90" i="4" s="1"/>
  <c r="L80" i="4"/>
  <c r="L90" i="4" s="1"/>
  <c r="K80" i="4"/>
  <c r="K90" i="4" s="1"/>
  <c r="J80" i="4"/>
  <c r="J90" i="4" s="1"/>
  <c r="I80" i="4"/>
  <c r="I90" i="4" s="1"/>
  <c r="H80" i="4"/>
  <c r="H90" i="4" s="1"/>
  <c r="G80" i="4"/>
  <c r="G90" i="4" s="1"/>
  <c r="F80" i="4"/>
  <c r="F90" i="4" s="1"/>
  <c r="E80" i="4"/>
  <c r="E90" i="4" s="1"/>
  <c r="D80" i="4"/>
  <c r="D90" i="4" s="1"/>
  <c r="C80" i="4"/>
  <c r="C90" i="4" s="1"/>
  <c r="O89" i="4"/>
  <c r="N62" i="4"/>
  <c r="N89" i="4" s="1"/>
  <c r="M62" i="4"/>
  <c r="M89" i="4" s="1"/>
  <c r="L62" i="4"/>
  <c r="L89" i="4" s="1"/>
  <c r="K62" i="4"/>
  <c r="K89" i="4" s="1"/>
  <c r="J62" i="4"/>
  <c r="J89" i="4" s="1"/>
  <c r="I62" i="4"/>
  <c r="I89" i="4" s="1"/>
  <c r="H62" i="4"/>
  <c r="H89" i="4" s="1"/>
  <c r="G62" i="4"/>
  <c r="G89" i="4" s="1"/>
  <c r="F62" i="4"/>
  <c r="F89" i="4" s="1"/>
  <c r="E62" i="4"/>
  <c r="E89" i="4" s="1"/>
  <c r="D62" i="4"/>
  <c r="D89" i="4" s="1"/>
  <c r="C62" i="4"/>
  <c r="C89" i="4" s="1"/>
  <c r="O88" i="4"/>
  <c r="N49" i="4"/>
  <c r="N88" i="4" s="1"/>
  <c r="M49" i="4"/>
  <c r="M88" i="4" s="1"/>
  <c r="L49" i="4"/>
  <c r="L88" i="4" s="1"/>
  <c r="K49" i="4"/>
  <c r="K88" i="4" s="1"/>
  <c r="J49" i="4"/>
  <c r="J88" i="4" s="1"/>
  <c r="I49" i="4"/>
  <c r="I88" i="4" s="1"/>
  <c r="H49" i="4"/>
  <c r="H88" i="4" s="1"/>
  <c r="G49" i="4"/>
  <c r="G88" i="4" s="1"/>
  <c r="F49" i="4"/>
  <c r="F88" i="4" s="1"/>
  <c r="E49" i="4"/>
  <c r="E88" i="4" s="1"/>
  <c r="D49" i="4"/>
  <c r="D88" i="4" s="1"/>
  <c r="C49" i="4"/>
  <c r="C88" i="4" s="1"/>
  <c r="N32" i="4"/>
  <c r="M32" i="4"/>
  <c r="L32" i="4"/>
  <c r="L87" i="4" s="1"/>
  <c r="K32" i="4"/>
  <c r="I32" i="4"/>
  <c r="I87" i="4" s="1"/>
  <c r="H32" i="4"/>
  <c r="F32" i="4"/>
  <c r="J32" i="4"/>
  <c r="J87" i="4" s="1"/>
  <c r="E32" i="4"/>
  <c r="E87" i="4" s="1"/>
  <c r="D32" i="4"/>
  <c r="D87" i="4" s="1"/>
  <c r="C32" i="4"/>
  <c r="C87" i="4" s="1"/>
  <c r="B88" i="4" l="1"/>
  <c r="B89" i="4"/>
  <c r="B49" i="4"/>
  <c r="N87" i="4"/>
  <c r="H87" i="4"/>
  <c r="H92" i="4" s="1"/>
  <c r="O87" i="4"/>
  <c r="O92" i="4" s="1"/>
  <c r="K87" i="4"/>
  <c r="K92" i="4" s="1"/>
  <c r="B80" i="4"/>
  <c r="F87" i="4"/>
  <c r="M87" i="4"/>
  <c r="M92" i="4" s="1"/>
  <c r="B62" i="4"/>
  <c r="C92" i="4"/>
  <c r="E92" i="4"/>
  <c r="J92" i="4"/>
  <c r="D92" i="4"/>
  <c r="G32" i="4"/>
  <c r="G87" i="4" s="1"/>
  <c r="L92" i="4"/>
  <c r="I92" i="4"/>
  <c r="B87" i="4" l="1"/>
  <c r="N92" i="4"/>
  <c r="F92" i="4"/>
  <c r="B32" i="4"/>
  <c r="G92" i="4"/>
  <c r="D112" i="2"/>
  <c r="E112" i="2"/>
  <c r="F112" i="2"/>
  <c r="G112" i="2"/>
  <c r="C112" i="2"/>
  <c r="B110" i="2"/>
  <c r="B93" i="2"/>
  <c r="B95" i="2"/>
  <c r="B91" i="2"/>
  <c r="D86" i="2"/>
  <c r="E86" i="2"/>
  <c r="E88" i="2" s="1"/>
  <c r="F86" i="2"/>
  <c r="G86" i="2"/>
  <c r="C86" i="2"/>
  <c r="C88" i="2" s="1"/>
  <c r="B84" i="2"/>
  <c r="B79" i="2"/>
  <c r="D73" i="2"/>
  <c r="E73" i="2"/>
  <c r="F73" i="2"/>
  <c r="G73" i="2"/>
  <c r="C73" i="2"/>
  <c r="C75" i="2" s="1"/>
  <c r="B71" i="2"/>
  <c r="B68" i="2"/>
  <c r="B67" i="2"/>
  <c r="B66" i="2"/>
  <c r="B65" i="2"/>
  <c r="B78" i="2"/>
  <c r="D55" i="2"/>
  <c r="E55" i="2"/>
  <c r="F55" i="2"/>
  <c r="G55" i="2"/>
  <c r="C55" i="2"/>
  <c r="C57" i="2" s="1"/>
  <c r="B53" i="2"/>
  <c r="B49" i="2"/>
  <c r="D44" i="2"/>
  <c r="E44" i="2"/>
  <c r="E46" i="2" s="1"/>
  <c r="F44" i="2"/>
  <c r="G44" i="2"/>
  <c r="C44" i="2"/>
  <c r="B42" i="2"/>
  <c r="B38" i="2"/>
  <c r="E33" i="2"/>
  <c r="D33" i="2"/>
  <c r="F33" i="2"/>
  <c r="G33" i="2"/>
  <c r="C33" i="2"/>
  <c r="B31" i="2"/>
  <c r="B9" i="2"/>
  <c r="H113" i="2"/>
  <c r="C82" i="4" s="1"/>
  <c r="I113" i="2"/>
  <c r="D82" i="4" s="1"/>
  <c r="J113" i="2"/>
  <c r="E82" i="4" s="1"/>
  <c r="K113" i="2"/>
  <c r="F82" i="4" s="1"/>
  <c r="L113" i="2"/>
  <c r="G82" i="4" s="1"/>
  <c r="M113" i="2"/>
  <c r="H82" i="4" s="1"/>
  <c r="N113" i="2"/>
  <c r="I82" i="4" s="1"/>
  <c r="O113" i="2"/>
  <c r="J82" i="4" s="1"/>
  <c r="P113" i="2"/>
  <c r="K82" i="4" s="1"/>
  <c r="Q113" i="2"/>
  <c r="L82" i="4" s="1"/>
  <c r="R113" i="2"/>
  <c r="M82" i="4" s="1"/>
  <c r="S113" i="2"/>
  <c r="N82" i="4" s="1"/>
  <c r="T113" i="2"/>
  <c r="V113" i="2"/>
  <c r="Q82" i="4" s="1"/>
  <c r="Y113" i="2"/>
  <c r="T82" i="4" s="1"/>
  <c r="H87" i="2"/>
  <c r="C64" i="4" s="1"/>
  <c r="C63" i="4" s="1"/>
  <c r="C65" i="4" s="1"/>
  <c r="I87" i="2"/>
  <c r="D64" i="4" s="1"/>
  <c r="D63" i="4" s="1"/>
  <c r="D65" i="4" s="1"/>
  <c r="J87" i="2"/>
  <c r="E64" i="4" s="1"/>
  <c r="E63" i="4" s="1"/>
  <c r="E65" i="4" s="1"/>
  <c r="K87" i="2"/>
  <c r="F64" i="4" s="1"/>
  <c r="F63" i="4" s="1"/>
  <c r="F65" i="4" s="1"/>
  <c r="L87" i="2"/>
  <c r="G64" i="4" s="1"/>
  <c r="G63" i="4" s="1"/>
  <c r="M87" i="2"/>
  <c r="H64" i="4" s="1"/>
  <c r="H63" i="4" s="1"/>
  <c r="H65" i="4" s="1"/>
  <c r="N87" i="2"/>
  <c r="I64" i="4" s="1"/>
  <c r="I63" i="4" s="1"/>
  <c r="I65" i="4" s="1"/>
  <c r="O87" i="2"/>
  <c r="J64" i="4" s="1"/>
  <c r="J63" i="4" s="1"/>
  <c r="J65" i="4" s="1"/>
  <c r="P87" i="2"/>
  <c r="K64" i="4" s="1"/>
  <c r="K63" i="4" s="1"/>
  <c r="K65" i="4" s="1"/>
  <c r="Q87" i="2"/>
  <c r="L64" i="4" s="1"/>
  <c r="L63" i="4" s="1"/>
  <c r="L65" i="4" s="1"/>
  <c r="R87" i="2"/>
  <c r="M64" i="4" s="1"/>
  <c r="M63" i="4" s="1"/>
  <c r="M65" i="4" s="1"/>
  <c r="S87" i="2"/>
  <c r="N64" i="4" s="1"/>
  <c r="N63" i="4" s="1"/>
  <c r="N65" i="4" s="1"/>
  <c r="T87" i="2"/>
  <c r="V87" i="2"/>
  <c r="Y87" i="2"/>
  <c r="H74" i="2"/>
  <c r="C51" i="4" s="1"/>
  <c r="I74" i="2"/>
  <c r="D51" i="4" s="1"/>
  <c r="J74" i="2"/>
  <c r="K74" i="2"/>
  <c r="L74" i="2"/>
  <c r="M74" i="2"/>
  <c r="N74" i="2"/>
  <c r="O74" i="2"/>
  <c r="P74" i="2"/>
  <c r="Q74" i="2"/>
  <c r="R74" i="2"/>
  <c r="S74" i="2"/>
  <c r="V74" i="2"/>
  <c r="Q51" i="4" s="1"/>
  <c r="Y74" i="2"/>
  <c r="T51" i="4" s="1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V56" i="2"/>
  <c r="Y56" i="2"/>
  <c r="H45" i="2"/>
  <c r="I45" i="2"/>
  <c r="J45" i="2"/>
  <c r="K45" i="2"/>
  <c r="L45" i="2"/>
  <c r="M45" i="2"/>
  <c r="N45" i="2"/>
  <c r="O45" i="2"/>
  <c r="P45" i="2"/>
  <c r="Q45" i="2"/>
  <c r="T45" i="2"/>
  <c r="V45" i="2"/>
  <c r="Y45" i="2"/>
  <c r="I34" i="2"/>
  <c r="J34" i="2"/>
  <c r="K34" i="2"/>
  <c r="L34" i="2"/>
  <c r="M34" i="2"/>
  <c r="O34" i="2"/>
  <c r="P34" i="2"/>
  <c r="R34" i="2"/>
  <c r="S34" i="2"/>
  <c r="V34" i="2"/>
  <c r="G56" i="2" l="1"/>
  <c r="G34" i="2"/>
  <c r="G35" i="2" s="1"/>
  <c r="T64" i="4"/>
  <c r="T63" i="4" s="1"/>
  <c r="T65" i="4" s="1"/>
  <c r="T80" i="4" s="1"/>
  <c r="G74" i="2"/>
  <c r="Q64" i="4"/>
  <c r="Q63" i="4" s="1"/>
  <c r="Q65" i="4" s="1"/>
  <c r="G87" i="2"/>
  <c r="G88" i="2" s="1"/>
  <c r="V61" i="2"/>
  <c r="P63" i="4"/>
  <c r="P65" i="4" s="1"/>
  <c r="O64" i="4"/>
  <c r="O63" i="4" s="1"/>
  <c r="O65" i="4" s="1"/>
  <c r="P81" i="4"/>
  <c r="O82" i="4"/>
  <c r="O81" i="4" s="1"/>
  <c r="O83" i="4" s="1"/>
  <c r="Y61" i="2"/>
  <c r="N61" i="2"/>
  <c r="N118" i="2" s="1"/>
  <c r="T61" i="2"/>
  <c r="J61" i="2"/>
  <c r="J118" i="2" s="1"/>
  <c r="H61" i="2"/>
  <c r="C34" i="4" s="1"/>
  <c r="C33" i="4" s="1"/>
  <c r="C35" i="4" s="1"/>
  <c r="G60" i="2"/>
  <c r="G117" i="2" s="1"/>
  <c r="R61" i="2"/>
  <c r="M34" i="4" s="1"/>
  <c r="P61" i="2"/>
  <c r="P118" i="2" s="1"/>
  <c r="O61" i="2"/>
  <c r="J34" i="4" s="1"/>
  <c r="J33" i="4" s="1"/>
  <c r="J35" i="4" s="1"/>
  <c r="M61" i="2"/>
  <c r="H34" i="4" s="1"/>
  <c r="H33" i="4" s="1"/>
  <c r="H35" i="4" s="1"/>
  <c r="L61" i="2"/>
  <c r="L118" i="2" s="1"/>
  <c r="K61" i="2"/>
  <c r="F34" i="4" s="1"/>
  <c r="F33" i="4" s="1"/>
  <c r="F35" i="4" s="1"/>
  <c r="I61" i="2"/>
  <c r="D34" i="4" s="1"/>
  <c r="D33" i="4" s="1"/>
  <c r="D35" i="4" s="1"/>
  <c r="E45" i="2"/>
  <c r="S61" i="2"/>
  <c r="N34" i="4" s="1"/>
  <c r="N33" i="4" s="1"/>
  <c r="N35" i="4" s="1"/>
  <c r="C45" i="2"/>
  <c r="C56" i="2"/>
  <c r="E56" i="2"/>
  <c r="E57" i="2" s="1"/>
  <c r="B86" i="2"/>
  <c r="Q61" i="2"/>
  <c r="L34" i="4" s="1"/>
  <c r="L33" i="4" s="1"/>
  <c r="L35" i="4" s="1"/>
  <c r="T50" i="4"/>
  <c r="T52" i="4" s="1"/>
  <c r="L51" i="4"/>
  <c r="L50" i="4" s="1"/>
  <c r="L52" i="4" s="1"/>
  <c r="I51" i="4"/>
  <c r="I50" i="4" s="1"/>
  <c r="I52" i="4" s="1"/>
  <c r="D50" i="4"/>
  <c r="D52" i="4" s="1"/>
  <c r="E51" i="4"/>
  <c r="F34" i="2"/>
  <c r="F35" i="2" s="1"/>
  <c r="F56" i="2"/>
  <c r="F57" i="2" s="1"/>
  <c r="D56" i="2"/>
  <c r="D57" i="2" s="1"/>
  <c r="Q50" i="4"/>
  <c r="Q52" i="4" s="1"/>
  <c r="N51" i="4"/>
  <c r="N50" i="4" s="1"/>
  <c r="N52" i="4" s="1"/>
  <c r="K51" i="4"/>
  <c r="K50" i="4" s="1"/>
  <c r="K52" i="4" s="1"/>
  <c r="H51" i="4"/>
  <c r="H50" i="4" s="1"/>
  <c r="H52" i="4" s="1"/>
  <c r="C50" i="4"/>
  <c r="C52" i="4" s="1"/>
  <c r="Q81" i="4"/>
  <c r="P50" i="4"/>
  <c r="P52" i="4" s="1"/>
  <c r="G45" i="2"/>
  <c r="F45" i="2"/>
  <c r="F46" i="2" s="1"/>
  <c r="D45" i="2"/>
  <c r="D46" i="2" s="1"/>
  <c r="C74" i="2"/>
  <c r="M51" i="4"/>
  <c r="M50" i="4" s="1"/>
  <c r="M52" i="4" s="1"/>
  <c r="J51" i="4"/>
  <c r="J50" i="4" s="1"/>
  <c r="J52" i="4" s="1"/>
  <c r="G51" i="4"/>
  <c r="G50" i="4" s="1"/>
  <c r="G52" i="4" s="1"/>
  <c r="F51" i="4"/>
  <c r="F50" i="4" s="1"/>
  <c r="F52" i="4" s="1"/>
  <c r="B33" i="2"/>
  <c r="F60" i="2"/>
  <c r="F117" i="2" s="1"/>
  <c r="E60" i="2"/>
  <c r="E117" i="2" s="1"/>
  <c r="B44" i="2"/>
  <c r="C60" i="2"/>
  <c r="C117" i="2" s="1"/>
  <c r="G65" i="4"/>
  <c r="I81" i="4"/>
  <c r="J81" i="4"/>
  <c r="F81" i="4"/>
  <c r="F74" i="2"/>
  <c r="F75" i="2" s="1"/>
  <c r="F87" i="2"/>
  <c r="F88" i="2" s="1"/>
  <c r="B112" i="2"/>
  <c r="N81" i="4"/>
  <c r="H81" i="4"/>
  <c r="D34" i="2"/>
  <c r="D35" i="2" s="1"/>
  <c r="D60" i="2"/>
  <c r="M81" i="4"/>
  <c r="G81" i="4"/>
  <c r="G83" i="4" s="1"/>
  <c r="D81" i="4"/>
  <c r="E34" i="2"/>
  <c r="L81" i="4"/>
  <c r="C81" i="4"/>
  <c r="C87" i="2"/>
  <c r="D113" i="2"/>
  <c r="D114" i="2" s="1"/>
  <c r="K81" i="4"/>
  <c r="B55" i="2"/>
  <c r="D74" i="2"/>
  <c r="D75" i="2" s="1"/>
  <c r="D87" i="2"/>
  <c r="D88" i="2" s="1"/>
  <c r="F113" i="2"/>
  <c r="F114" i="2" s="1"/>
  <c r="C113" i="2"/>
  <c r="C114" i="2" s="1"/>
  <c r="E81" i="4"/>
  <c r="B73" i="2"/>
  <c r="E74" i="2"/>
  <c r="E75" i="2" s="1"/>
  <c r="E87" i="2"/>
  <c r="G113" i="2"/>
  <c r="G114" i="2" s="1"/>
  <c r="E113" i="2"/>
  <c r="E114" i="2" s="1"/>
  <c r="C34" i="2"/>
  <c r="C35" i="2" s="1"/>
  <c r="Y118" i="2" l="1"/>
  <c r="T34" i="4"/>
  <c r="T33" i="4" s="1"/>
  <c r="T35" i="4" s="1"/>
  <c r="Q34" i="4"/>
  <c r="Q33" i="4" s="1"/>
  <c r="G61" i="2"/>
  <c r="G62" i="2" s="1"/>
  <c r="V118" i="2"/>
  <c r="G75" i="2"/>
  <c r="B74" i="2"/>
  <c r="B75" i="2" s="1"/>
  <c r="R118" i="2"/>
  <c r="B82" i="4"/>
  <c r="E34" i="4"/>
  <c r="I34" i="4"/>
  <c r="I33" i="4" s="1"/>
  <c r="I35" i="4" s="1"/>
  <c r="E35" i="2"/>
  <c r="B34" i="2"/>
  <c r="B35" i="2" s="1"/>
  <c r="B64" i="4"/>
  <c r="B63" i="4"/>
  <c r="B65" i="4" s="1"/>
  <c r="P33" i="4"/>
  <c r="P35" i="4" s="1"/>
  <c r="O34" i="4"/>
  <c r="O33" i="4" s="1"/>
  <c r="O35" i="4" s="1"/>
  <c r="I118" i="2"/>
  <c r="O118" i="2"/>
  <c r="C61" i="2"/>
  <c r="C62" i="2" s="1"/>
  <c r="G34" i="4"/>
  <c r="G33" i="4" s="1"/>
  <c r="G93" i="4" s="1"/>
  <c r="G95" i="4" s="1"/>
  <c r="T118" i="2"/>
  <c r="E61" i="2"/>
  <c r="E62" i="2" s="1"/>
  <c r="K118" i="2"/>
  <c r="C94" i="4"/>
  <c r="K34" i="4"/>
  <c r="K94" i="4" s="1"/>
  <c r="H118" i="2"/>
  <c r="G46" i="2"/>
  <c r="B45" i="2"/>
  <c r="B46" i="2" s="1"/>
  <c r="G57" i="2"/>
  <c r="B56" i="2"/>
  <c r="B57" i="2" s="1"/>
  <c r="D61" i="2"/>
  <c r="D62" i="2" s="1"/>
  <c r="Q118" i="2"/>
  <c r="M118" i="2"/>
  <c r="S118" i="2"/>
  <c r="L94" i="4"/>
  <c r="C46" i="2"/>
  <c r="B113" i="2"/>
  <c r="B114" i="2" s="1"/>
  <c r="T90" i="4"/>
  <c r="B90" i="4" s="1"/>
  <c r="T81" i="4"/>
  <c r="B81" i="4" s="1"/>
  <c r="B83" i="4" s="1"/>
  <c r="E50" i="4"/>
  <c r="E52" i="4" s="1"/>
  <c r="J94" i="4"/>
  <c r="B51" i="4"/>
  <c r="B87" i="2"/>
  <c r="B88" i="2" s="1"/>
  <c r="F61" i="2"/>
  <c r="F62" i="2" s="1"/>
  <c r="F94" i="4"/>
  <c r="P83" i="4"/>
  <c r="Q83" i="4"/>
  <c r="D94" i="4"/>
  <c r="H94" i="4"/>
  <c r="B60" i="2"/>
  <c r="E83" i="4"/>
  <c r="D117" i="2"/>
  <c r="B117" i="2" s="1"/>
  <c r="J93" i="4"/>
  <c r="J95" i="4" s="1"/>
  <c r="J83" i="4"/>
  <c r="K83" i="4"/>
  <c r="M83" i="4"/>
  <c r="L93" i="4"/>
  <c r="L95" i="4" s="1"/>
  <c r="L83" i="4"/>
  <c r="H93" i="4"/>
  <c r="H95" i="4" s="1"/>
  <c r="H83" i="4"/>
  <c r="D83" i="4"/>
  <c r="D93" i="4"/>
  <c r="D95" i="4" s="1"/>
  <c r="N83" i="4"/>
  <c r="N93" i="4"/>
  <c r="N95" i="4" s="1"/>
  <c r="I83" i="4"/>
  <c r="C93" i="4"/>
  <c r="C95" i="4" s="1"/>
  <c r="C83" i="4"/>
  <c r="N94" i="4"/>
  <c r="F93" i="4"/>
  <c r="F95" i="4" s="1"/>
  <c r="F83" i="4"/>
  <c r="E94" i="4" l="1"/>
  <c r="E33" i="4"/>
  <c r="E35" i="4" s="1"/>
  <c r="Q94" i="4"/>
  <c r="G118" i="2"/>
  <c r="G119" i="2" s="1"/>
  <c r="Q35" i="4"/>
  <c r="Q93" i="4"/>
  <c r="Q95" i="4" s="1"/>
  <c r="I93" i="4"/>
  <c r="I95" i="4" s="1"/>
  <c r="I94" i="4"/>
  <c r="E118" i="2"/>
  <c r="E119" i="2" s="1"/>
  <c r="G94" i="4"/>
  <c r="T94" i="4"/>
  <c r="P94" i="4"/>
  <c r="O94" i="4"/>
  <c r="O93" i="4"/>
  <c r="O95" i="4" s="1"/>
  <c r="P93" i="4"/>
  <c r="P95" i="4" s="1"/>
  <c r="C118" i="2"/>
  <c r="C119" i="2" s="1"/>
  <c r="K33" i="4"/>
  <c r="K35" i="4" s="1"/>
  <c r="D118" i="2"/>
  <c r="D119" i="2" s="1"/>
  <c r="F118" i="2"/>
  <c r="F119" i="2" s="1"/>
  <c r="B34" i="4"/>
  <c r="B94" i="4" s="1"/>
  <c r="B61" i="2"/>
  <c r="B62" i="2" s="1"/>
  <c r="E93" i="4"/>
  <c r="E95" i="4" s="1"/>
  <c r="B50" i="4"/>
  <c r="B52" i="4" s="1"/>
  <c r="T83" i="4"/>
  <c r="T93" i="4"/>
  <c r="T92" i="4"/>
  <c r="B92" i="4"/>
  <c r="M33" i="4"/>
  <c r="M94" i="4"/>
  <c r="B118" i="2" l="1"/>
  <c r="B119" i="2" s="1"/>
  <c r="K93" i="4"/>
  <c r="K95" i="4" s="1"/>
  <c r="B33" i="4"/>
  <c r="B35" i="4" s="1"/>
  <c r="T95" i="4"/>
  <c r="M35" i="4"/>
  <c r="M93" i="4"/>
  <c r="B93" i="4" l="1"/>
  <c r="B95" i="4" s="1"/>
  <c r="M95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Nikki McKay</author>
    <author>Dave Simpson</author>
  </authors>
  <commentList>
    <comment ref="I55" authorId="0" shapeId="0" xr:uid="{0B26C723-C4F8-4E3A-825F-56C76767BCBF}">
      <text>
        <r>
          <rPr>
            <b/>
            <sz val="9"/>
            <color indexed="81"/>
            <rFont val="Tahoma"/>
            <family val="2"/>
          </rPr>
          <t>Nikki McKay:</t>
        </r>
        <r>
          <rPr>
            <sz val="9"/>
            <color indexed="81"/>
            <rFont val="Tahoma"/>
            <family val="2"/>
          </rPr>
          <t xml:space="preserve">
SORN</t>
        </r>
      </text>
    </comment>
    <comment ref="I57" authorId="1" shapeId="0" xr:uid="{269EDC1A-CC24-42A1-98FA-1EA96EFDE9DE}">
      <text>
        <r>
          <rPr>
            <b/>
            <sz val="9"/>
            <color indexed="81"/>
            <rFont val="Tahoma"/>
            <family val="2"/>
          </rPr>
          <t>Dave Simpson:</t>
        </r>
        <r>
          <rPr>
            <sz val="9"/>
            <color indexed="81"/>
            <rFont val="Tahoma"/>
            <family val="2"/>
          </rPr>
          <t xml:space="preserve">
Prepping for Transfer to East Scotland </t>
        </r>
      </text>
    </comment>
    <comment ref="I58" authorId="1" shapeId="0" xr:uid="{B607470A-541A-4622-9067-E18D3DEAB315}">
      <text>
        <r>
          <rPr>
            <b/>
            <sz val="9"/>
            <color indexed="81"/>
            <rFont val="Tahoma"/>
            <family val="2"/>
          </rPr>
          <t>Dave Simpson:</t>
        </r>
        <r>
          <rPr>
            <sz val="9"/>
            <color indexed="81"/>
            <rFont val="Tahoma"/>
            <family val="2"/>
          </rPr>
          <t xml:space="preserve">
In Prep for Transfer 
</t>
        </r>
      </text>
    </comment>
    <comment ref="I60" authorId="0" shapeId="0" xr:uid="{3D03EA19-C242-4887-ABFA-34739054DEE8}">
      <text>
        <r>
          <rPr>
            <b/>
            <sz val="9"/>
            <color indexed="81"/>
            <rFont val="Tahoma"/>
            <family val="2"/>
          </rPr>
          <t>Nikki McKay:</t>
        </r>
        <r>
          <rPr>
            <sz val="9"/>
            <color indexed="81"/>
            <rFont val="Tahoma"/>
            <family val="2"/>
          </rPr>
          <t xml:space="preserve">
REPAINT FLOAT</t>
        </r>
      </text>
    </comment>
    <comment ref="I61" authorId="0" shapeId="0" xr:uid="{55CDB2F7-3062-42AB-B250-DDE2F4D3B21E}">
      <text>
        <r>
          <rPr>
            <b/>
            <sz val="9"/>
            <color indexed="81"/>
            <rFont val="Tahoma"/>
            <charset val="1"/>
          </rPr>
          <t>Nikki McKay:
SORN</t>
        </r>
      </text>
    </comment>
    <comment ref="I62" authorId="0" shapeId="0" xr:uid="{4AFA59A5-1930-4A11-9DB6-0BF03F57BDB0}">
      <text>
        <r>
          <rPr>
            <b/>
            <sz val="9"/>
            <color indexed="81"/>
            <rFont val="Tahoma"/>
            <family val="2"/>
          </rPr>
          <t>Nikki McKay:</t>
        </r>
        <r>
          <rPr>
            <sz val="9"/>
            <color indexed="81"/>
            <rFont val="Tahoma"/>
            <family val="2"/>
          </rPr>
          <t xml:space="preserve">
PREP FOR SALE/DISPOSAL</t>
        </r>
      </text>
    </comment>
    <comment ref="I63" authorId="0" shapeId="0" xr:uid="{5345982C-1986-4F7B-A251-FB149ACE8256}">
      <text>
        <r>
          <rPr>
            <b/>
            <sz val="9"/>
            <color indexed="81"/>
            <rFont val="Tahoma"/>
            <family val="2"/>
          </rPr>
          <t>Nikki McKay:</t>
        </r>
        <r>
          <rPr>
            <sz val="9"/>
            <color indexed="81"/>
            <rFont val="Tahoma"/>
            <family val="2"/>
          </rPr>
          <t xml:space="preserve">
Prep fro transfer</t>
        </r>
      </text>
    </comment>
    <comment ref="I64" authorId="0" shapeId="0" xr:uid="{345F1008-DC3F-47BF-91F7-86B7E735EBB8}">
      <text>
        <r>
          <rPr>
            <b/>
            <sz val="9"/>
            <color indexed="81"/>
            <rFont val="Tahoma"/>
            <family val="2"/>
          </rPr>
          <t>Nikki McKay:</t>
        </r>
        <r>
          <rPr>
            <sz val="9"/>
            <color indexed="81"/>
            <rFont val="Tahoma"/>
            <family val="2"/>
          </rPr>
          <t xml:space="preserve">
Prep for transfer</t>
        </r>
      </text>
    </comment>
    <comment ref="I65" authorId="0" shapeId="0" xr:uid="{1E98BA98-604F-4CA1-AC2D-B3949A76F47A}">
      <text>
        <r>
          <rPr>
            <b/>
            <sz val="9"/>
            <color indexed="81"/>
            <rFont val="Tahoma"/>
            <charset val="1"/>
          </rPr>
          <t>Nikki McKay:
VOR FOR ELECTRICAL ISUUES OWNED BY ORKNEY COUNCIL</t>
        </r>
      </text>
    </comment>
  </commentList>
</comments>
</file>

<file path=xl/sharedStrings.xml><?xml version="1.0" encoding="utf-8"?>
<sst xmlns="http://schemas.openxmlformats.org/spreadsheetml/2006/main" count="477" uniqueCount="286">
  <si>
    <t>Fleet Movements Last Period</t>
  </si>
  <si>
    <t>Depot Contact Details</t>
  </si>
  <si>
    <t>Fleet No</t>
  </si>
  <si>
    <t xml:space="preserve">Make </t>
  </si>
  <si>
    <t>Model</t>
  </si>
  <si>
    <t>From</t>
  </si>
  <si>
    <t>To</t>
  </si>
  <si>
    <t>Comments</t>
  </si>
  <si>
    <t>Inverness Depot</t>
  </si>
  <si>
    <t>Skye Depot</t>
  </si>
  <si>
    <t>Dennis</t>
  </si>
  <si>
    <t>E400</t>
  </si>
  <si>
    <t>Inverness</t>
  </si>
  <si>
    <t>Aviemore</t>
  </si>
  <si>
    <t>Phone: 01463 251350, Fax: 01463 251360</t>
  </si>
  <si>
    <t>Phone : 01478 613671 Fax 01478 612622</t>
  </si>
  <si>
    <t>DENNIS</t>
  </si>
  <si>
    <t>E300</t>
  </si>
  <si>
    <r>
      <t xml:space="preserve">1 Seafield Road, </t>
    </r>
    <r>
      <rPr>
        <b/>
        <sz val="12"/>
        <rFont val="Calibri"/>
        <family val="2"/>
        <scheme val="minor"/>
      </rPr>
      <t>Inverness</t>
    </r>
    <r>
      <rPr>
        <sz val="12"/>
        <rFont val="Calibri"/>
        <family val="2"/>
        <scheme val="minor"/>
      </rPr>
      <t>, IV1 1SG</t>
    </r>
  </si>
  <si>
    <t>Broom Place, Portree, IV51 9HL</t>
  </si>
  <si>
    <t>Highland Country Buses Ltd - PM2294</t>
  </si>
  <si>
    <t>Aviemore Depot</t>
  </si>
  <si>
    <t>Thurso Depot</t>
  </si>
  <si>
    <t>Kirkwall</t>
  </si>
  <si>
    <t>Phone: 01479 811211, Fax: 01479 811211</t>
  </si>
  <si>
    <t xml:space="preserve">Phone : 01847 893123  Fax 01847 896027 </t>
  </si>
  <si>
    <t>27808*</t>
  </si>
  <si>
    <r>
      <t xml:space="preserve">Myrtlefield Ind Est, </t>
    </r>
    <r>
      <rPr>
        <b/>
        <sz val="12"/>
        <rFont val="Calibri"/>
        <family val="2"/>
        <scheme val="minor"/>
      </rPr>
      <t>Aviemore</t>
    </r>
    <r>
      <rPr>
        <sz val="12"/>
        <rFont val="Calibri"/>
        <family val="2"/>
        <scheme val="minor"/>
      </rPr>
      <t>, PH22 1SB</t>
    </r>
  </si>
  <si>
    <r>
      <t xml:space="preserve">Lovers Lane, </t>
    </r>
    <r>
      <rPr>
        <b/>
        <sz val="12"/>
        <rFont val="Calibri"/>
        <family val="2"/>
        <scheme val="minor"/>
      </rPr>
      <t>Thurso</t>
    </r>
    <r>
      <rPr>
        <sz val="12"/>
        <rFont val="Calibri"/>
        <family val="2"/>
        <scheme val="minor"/>
      </rPr>
      <t>, KW14 7EQ</t>
    </r>
  </si>
  <si>
    <t>Head Office 1 Seafield Road, Longman, Inverness IV1 1SG</t>
  </si>
  <si>
    <t>Tain</t>
  </si>
  <si>
    <t>Tain Depot</t>
  </si>
  <si>
    <t>Kirkwall Depot</t>
  </si>
  <si>
    <t>highland.enquires@stagecoachbus.com</t>
  </si>
  <si>
    <t>E200</t>
  </si>
  <si>
    <t>Phone: 01862 892683, Fax: 01862 892683</t>
  </si>
  <si>
    <t>Phone : 01856 870555 Fax 01856 879341</t>
  </si>
  <si>
    <r>
      <t xml:space="preserve">Scotsburn Road, </t>
    </r>
    <r>
      <rPr>
        <b/>
        <sz val="12"/>
        <rFont val="Calibri"/>
        <family val="2"/>
        <scheme val="minor"/>
      </rPr>
      <t>Tain</t>
    </r>
    <r>
      <rPr>
        <sz val="12"/>
        <rFont val="Calibri"/>
        <family val="2"/>
        <scheme val="minor"/>
      </rPr>
      <t>, IV19 1PP</t>
    </r>
  </si>
  <si>
    <r>
      <t xml:space="preserve">Hatston Ind Estate, </t>
    </r>
    <r>
      <rPr>
        <b/>
        <sz val="12"/>
        <rFont val="Calibri"/>
        <family val="2"/>
        <scheme val="minor"/>
      </rPr>
      <t>Kirkwall</t>
    </r>
    <r>
      <rPr>
        <sz val="12"/>
        <rFont val="Calibri"/>
        <family val="2"/>
        <scheme val="minor"/>
      </rPr>
      <t>, KW15 1GR.</t>
    </r>
  </si>
  <si>
    <t>Thurso</t>
  </si>
  <si>
    <t>Optare</t>
  </si>
  <si>
    <t>Solo</t>
  </si>
  <si>
    <t>47813*</t>
  </si>
  <si>
    <t>Registration</t>
  </si>
  <si>
    <t>Make</t>
  </si>
  <si>
    <t>Location</t>
  </si>
  <si>
    <t>Volvo</t>
  </si>
  <si>
    <t>WLT 774</t>
  </si>
  <si>
    <t>Managing Director</t>
  </si>
  <si>
    <t>HO</t>
  </si>
  <si>
    <t>WLT 439</t>
  </si>
  <si>
    <t>Ford</t>
  </si>
  <si>
    <t>B9R</t>
  </si>
  <si>
    <t>Traffic</t>
  </si>
  <si>
    <t>NC19 KYO</t>
  </si>
  <si>
    <t>Toyota</t>
  </si>
  <si>
    <t>Yaris</t>
  </si>
  <si>
    <t>MT70 AOF</t>
  </si>
  <si>
    <t>Transit</t>
  </si>
  <si>
    <t>Prop Maintenance</t>
  </si>
  <si>
    <t>B13R</t>
  </si>
  <si>
    <t>Engineering B/Down</t>
  </si>
  <si>
    <t>Connect</t>
  </si>
  <si>
    <t>Engineering</t>
  </si>
  <si>
    <t>SR19 LWP</t>
  </si>
  <si>
    <t>SP67 KWT</t>
  </si>
  <si>
    <t>MJ70 UGD</t>
  </si>
  <si>
    <t>SR19 LXS</t>
  </si>
  <si>
    <t>Skye</t>
  </si>
  <si>
    <t>Training Vehicles</t>
  </si>
  <si>
    <t>Type</t>
  </si>
  <si>
    <t>SP60DYO</t>
  </si>
  <si>
    <t>E 200</t>
  </si>
  <si>
    <t>Single Decker</t>
  </si>
  <si>
    <t>SP60DYT</t>
  </si>
  <si>
    <t>Vehicles Waiting Disposal</t>
  </si>
  <si>
    <t>Reserve Vehicles</t>
  </si>
  <si>
    <t>Status/Location</t>
  </si>
  <si>
    <t>SINGLE</t>
  </si>
  <si>
    <t xml:space="preserve">Vehicles Approved For Sale or Disposal </t>
  </si>
  <si>
    <t>SV62BYR</t>
  </si>
  <si>
    <t>Sprinter</t>
  </si>
  <si>
    <t>MINI</t>
  </si>
  <si>
    <t>SOLO</t>
  </si>
  <si>
    <t>OPTARE</t>
  </si>
  <si>
    <t>47811*</t>
  </si>
  <si>
    <t>SV12 ATX</t>
  </si>
  <si>
    <t>COACH</t>
  </si>
  <si>
    <t xml:space="preserve">Trucks </t>
  </si>
  <si>
    <t>F798 KND</t>
  </si>
  <si>
    <t xml:space="preserve">Volvo </t>
  </si>
  <si>
    <t>FL6</t>
  </si>
  <si>
    <t>Recovery Truck</t>
  </si>
  <si>
    <t>KX58NCF</t>
  </si>
  <si>
    <t>PEAK VEHICLE REQUIREMENT</t>
  </si>
  <si>
    <t>SINGLE DECK</t>
  </si>
  <si>
    <t>MIDIBUS</t>
  </si>
  <si>
    <t>MINIBUS</t>
  </si>
  <si>
    <t>TOTAL</t>
  </si>
  <si>
    <t>DD</t>
  </si>
  <si>
    <t>SD</t>
  </si>
  <si>
    <t>MD</t>
  </si>
  <si>
    <t>MN</t>
  </si>
  <si>
    <t>CH</t>
  </si>
  <si>
    <t>ADL</t>
  </si>
  <si>
    <t>Scania</t>
  </si>
  <si>
    <t>Mercedes</t>
  </si>
  <si>
    <t>Electric</t>
  </si>
  <si>
    <t>B8RLE</t>
  </si>
  <si>
    <t xml:space="preserve">B11R Elite </t>
  </si>
  <si>
    <t>MMC</t>
  </si>
  <si>
    <t>3 - Axle</t>
  </si>
  <si>
    <t>Interdeck</t>
  </si>
  <si>
    <t xml:space="preserve">INVERNESS </t>
  </si>
  <si>
    <t>Joint Venture</t>
  </si>
  <si>
    <t>28644*</t>
  </si>
  <si>
    <t>BELT REQs</t>
  </si>
  <si>
    <t>PVR</t>
  </si>
  <si>
    <t>FLEET</t>
  </si>
  <si>
    <t>SPARE</t>
  </si>
  <si>
    <t xml:space="preserve">AVIEMORE </t>
  </si>
  <si>
    <t xml:space="preserve">TAIN </t>
  </si>
  <si>
    <t xml:space="preserve">  INVERNESS TOTAL</t>
  </si>
  <si>
    <t xml:space="preserve">SKYE </t>
  </si>
  <si>
    <t>Portree</t>
  </si>
  <si>
    <t>Broadford</t>
  </si>
  <si>
    <t>Edinbane</t>
  </si>
  <si>
    <t xml:space="preserve">CAITHNESS </t>
  </si>
  <si>
    <t>Wick</t>
  </si>
  <si>
    <t>ORKNEY</t>
  </si>
  <si>
    <t>HIGHLANDS AND ISLANDS  TOTALS</t>
  </si>
  <si>
    <t>TOTAL PVR</t>
  </si>
  <si>
    <t>TOTAL FLEET</t>
  </si>
  <si>
    <t>TOTAL SPARE</t>
  </si>
  <si>
    <t xml:space="preserve">Mega Bus </t>
  </si>
  <si>
    <t>Citylink Livery</t>
  </si>
  <si>
    <t>New Livery</t>
  </si>
  <si>
    <t>* =</t>
  </si>
  <si>
    <t xml:space="preserve">New Coach Livery </t>
  </si>
  <si>
    <t>INVERNESS</t>
  </si>
  <si>
    <t>1/1A Balloch - City Centre - Dalneigh</t>
  </si>
  <si>
    <t>8 City Centre - Raigmore Estate</t>
  </si>
  <si>
    <t>10/34 Inverness - Elgin - Elgin Local</t>
  </si>
  <si>
    <t>917 Inverness - Skye (JV Vehicles)</t>
  </si>
  <si>
    <t xml:space="preserve">919 Inverness - Fort William (JV Vehicles) </t>
  </si>
  <si>
    <t>ITC City Centre - Football Stadium</t>
  </si>
  <si>
    <t>% SPARE</t>
  </si>
  <si>
    <t>SKYE</t>
  </si>
  <si>
    <t>56/56X Portree -Dunvegan - Glendale</t>
  </si>
  <si>
    <t>57A/C Portree - Uig - North End</t>
  </si>
  <si>
    <t>58/158 Portree Local Service</t>
  </si>
  <si>
    <t>CAITHNESS</t>
  </si>
  <si>
    <t>273-283 Dounraey Contracts</t>
  </si>
  <si>
    <t>X1/X10 Kirkwall-Stromness (direct)</t>
  </si>
  <si>
    <t>2 Kirkwall - Houton Ferry</t>
  </si>
  <si>
    <t>3/4 Kirkwall-Airport-Deerness</t>
  </si>
  <si>
    <t>6 Kirkwall - Tingwall Ferry</t>
  </si>
  <si>
    <t>7/8/8S Kirkwall - West Mainland - Stromness</t>
  </si>
  <si>
    <t>9 Kirkwall Local Service</t>
  </si>
  <si>
    <r>
      <t xml:space="preserve">Orkney Schools </t>
    </r>
    <r>
      <rPr>
        <b/>
        <sz val="10"/>
        <rFont val="Calibri"/>
        <family val="2"/>
        <scheme val="minor"/>
      </rPr>
      <t>[Registered Sch]</t>
    </r>
  </si>
  <si>
    <r>
      <t xml:space="preserve">Orkney Schools </t>
    </r>
    <r>
      <rPr>
        <b/>
        <sz val="10"/>
        <rFont val="Calibri"/>
        <family val="2"/>
        <scheme val="minor"/>
      </rPr>
      <t>[Non Registered Sch]</t>
    </r>
  </si>
  <si>
    <t>HIGHLAND TOTAL</t>
  </si>
  <si>
    <t>Highland Head Office</t>
  </si>
  <si>
    <t>SV12AZO</t>
  </si>
  <si>
    <t>N230UB</t>
  </si>
  <si>
    <t>SP71ZSN</t>
  </si>
  <si>
    <t>BMW</t>
  </si>
  <si>
    <t>SCANIA</t>
  </si>
  <si>
    <t>B11R</t>
  </si>
  <si>
    <t>3 -Axle</t>
  </si>
  <si>
    <t>SV12ARU</t>
  </si>
  <si>
    <t>MM71EYP</t>
  </si>
  <si>
    <t>E3 300</t>
  </si>
  <si>
    <t>Operations Manager</t>
  </si>
  <si>
    <t>52/55/150/152/155 Portree - Broadford - South End</t>
  </si>
  <si>
    <t>SP60DYU</t>
  </si>
  <si>
    <t>Private Hire</t>
  </si>
  <si>
    <t>OIC Fleet Livery</t>
  </si>
  <si>
    <t>Yutong</t>
  </si>
  <si>
    <t>Orkney Council Electric</t>
  </si>
  <si>
    <t>2 Craig Dunain - City Centre - Westhill</t>
  </si>
  <si>
    <t>3 Craig Dunain - City Centre - Culloden - Balloch</t>
  </si>
  <si>
    <t>21/22/121/122 Inv/Dingwall - North Kessock - Culbokie - Cromarty</t>
  </si>
  <si>
    <t>54 Portree - Fairy Pools (Summer Service)</t>
  </si>
  <si>
    <r>
      <t xml:space="preserve">T11 Kirkwall - Skara Brae </t>
    </r>
    <r>
      <rPr>
        <b/>
        <sz val="10"/>
        <rFont val="Calibri"/>
        <family val="2"/>
        <scheme val="minor"/>
      </rPr>
      <t>(Summer Open Top)</t>
    </r>
  </si>
  <si>
    <t>15/37/37A/X37/133/136 Inverness - Carrbridge/Advie - Grantown - Aviemore</t>
  </si>
  <si>
    <t>39/M39/137/138/139/140 Inverness - Carrbridge - Aviemore - Newtonmore</t>
  </si>
  <si>
    <t>159 Portree HS - Braes (Temp Contract)</t>
  </si>
  <si>
    <t xml:space="preserve">Panorma </t>
  </si>
  <si>
    <t>Saltire Cross (JV Vehicles)</t>
  </si>
  <si>
    <t>B11 R</t>
  </si>
  <si>
    <t xml:space="preserve">B11R </t>
  </si>
  <si>
    <t>Elite</t>
  </si>
  <si>
    <t>JV Saltire Cross</t>
  </si>
  <si>
    <t>Note: WK125 PM Allocation only to assist with Spare cover AM for Dounreay.</t>
  </si>
  <si>
    <t>80 Thurso - Castletown - John O'Groats - Wick</t>
  </si>
  <si>
    <t>82 Thurso - Halkirk - Gillock</t>
  </si>
  <si>
    <t>99/X99 Caithness - Inverness</t>
  </si>
  <si>
    <t>919 Inverness - Fort William (JV Vehicles)</t>
  </si>
  <si>
    <t>23A/23C/25/X25/123/124 Inverness - Alness - Tain - Dornoch</t>
  </si>
  <si>
    <t>17 Inverness - Great Glen Schools - Tomich</t>
  </si>
  <si>
    <t>28/28A Inverness - Beauly -  Dingwall</t>
  </si>
  <si>
    <t>27/127 Airport - Tornagrain - Inverness - Contin</t>
  </si>
  <si>
    <t>4/7 City Centre - Milton of Leys/Culduthel/Lochardil Circular</t>
  </si>
  <si>
    <t>5/5C/6/6C City Centre - Hilton - Mlton - Raigmore/Retail Park Circle</t>
  </si>
  <si>
    <t>112 Croy/Culloden City Schools</t>
  </si>
  <si>
    <t>26/26A/126 Inverness - Fortrose -  Cromarty</t>
  </si>
  <si>
    <t xml:space="preserve">Stenness </t>
  </si>
  <si>
    <t>Dounby</t>
  </si>
  <si>
    <t xml:space="preserve">Burray </t>
  </si>
  <si>
    <t>Stromness</t>
  </si>
  <si>
    <t>53706*</t>
  </si>
  <si>
    <t>Ancillary Vehicles</t>
  </si>
  <si>
    <t>Rav4 Phev</t>
  </si>
  <si>
    <t>9/11/11A/11B/110/111/120 Ness Castle - City - Airport - Nairn/Nairn AC</t>
  </si>
  <si>
    <t>Operations Director</t>
  </si>
  <si>
    <t>Commercial</t>
  </si>
  <si>
    <t>Allocated</t>
  </si>
  <si>
    <t>Aviemore Adventure</t>
  </si>
  <si>
    <t>Business Development Director</t>
  </si>
  <si>
    <t>Engineering Director</t>
  </si>
  <si>
    <t>White Livery</t>
  </si>
  <si>
    <t>K320</t>
  </si>
  <si>
    <t>Explorer</t>
  </si>
  <si>
    <t>AE10JSZ</t>
  </si>
  <si>
    <t>B8R</t>
  </si>
  <si>
    <t>YN60ACU</t>
  </si>
  <si>
    <t>E400/</t>
  </si>
  <si>
    <t xml:space="preserve">Trident </t>
  </si>
  <si>
    <t>Enyaq IV </t>
  </si>
  <si>
    <t>Skoda</t>
  </si>
  <si>
    <t>SC23KVA</t>
  </si>
  <si>
    <t>SP62CGY</t>
  </si>
  <si>
    <t>AE10JTU</t>
  </si>
  <si>
    <t>Non Seatbelted Bus</t>
  </si>
  <si>
    <t>63101*</t>
  </si>
  <si>
    <t>63102*</t>
  </si>
  <si>
    <t>63103*</t>
  </si>
  <si>
    <t>63104*</t>
  </si>
  <si>
    <t>63105*</t>
  </si>
  <si>
    <t>63106*</t>
  </si>
  <si>
    <t>63107*</t>
  </si>
  <si>
    <t>63108*</t>
  </si>
  <si>
    <t>63109*</t>
  </si>
  <si>
    <t>63110*</t>
  </si>
  <si>
    <t>63111*</t>
  </si>
  <si>
    <t>63112*</t>
  </si>
  <si>
    <t>63113*</t>
  </si>
  <si>
    <t>63114*</t>
  </si>
  <si>
    <t>63115*</t>
  </si>
  <si>
    <t>63116*</t>
  </si>
  <si>
    <t>63117*</t>
  </si>
  <si>
    <t>63118*</t>
  </si>
  <si>
    <t>63119*</t>
  </si>
  <si>
    <t>63120*</t>
  </si>
  <si>
    <t>63121*</t>
  </si>
  <si>
    <t>63122*</t>
  </si>
  <si>
    <t>63123*</t>
  </si>
  <si>
    <t>63124*</t>
  </si>
  <si>
    <t>63125*</t>
  </si>
  <si>
    <t>540 FFX</t>
  </si>
  <si>
    <t>330e Msport</t>
  </si>
  <si>
    <t>SV12AZR</t>
  </si>
  <si>
    <t>SV12AZG</t>
  </si>
  <si>
    <t xml:space="preserve"> </t>
  </si>
  <si>
    <t>DOUBLE DECK</t>
  </si>
  <si>
    <t>Ser 917/919 appear in Skye.</t>
  </si>
  <si>
    <t>YT20DVJ</t>
  </si>
  <si>
    <t>Kia</t>
  </si>
  <si>
    <t>Niro</t>
  </si>
  <si>
    <t>ST23BGY</t>
  </si>
  <si>
    <t>Kuga</t>
  </si>
  <si>
    <t>Workshop Manager</t>
  </si>
  <si>
    <t>Range Rover</t>
  </si>
  <si>
    <t>Velar</t>
  </si>
  <si>
    <t>ND73 FNM</t>
  </si>
  <si>
    <t>ProAce</t>
  </si>
  <si>
    <t>Stagecoach Highlands Period 11</t>
  </si>
  <si>
    <t>Period 11 2024</t>
  </si>
  <si>
    <t xml:space="preserve">Fleet </t>
  </si>
  <si>
    <t>RESERVE</t>
  </si>
  <si>
    <t>EAST SCOT</t>
  </si>
  <si>
    <t>TRANSFERRED</t>
  </si>
  <si>
    <t>AVIEMORE</t>
  </si>
  <si>
    <t>YJ15AOC</t>
  </si>
  <si>
    <t>SJ72HNH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</si>
</sst>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sz val="10"/>
      <name val="Calibri"/>
      <family val="2"/>
      <scheme val="minor"/>
    </font>
    <font>
      <sz val="12"/>
      <color rgb="FF000080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000000"/>
      <name val="Calibri"/>
      <family val="2"/>
      <scheme val="minor"/>
    </font>
    <font>
      <sz val="13"/>
      <name val="Calibri"/>
      <family val="2"/>
      <scheme val="minor"/>
    </font>
    <font>
      <u/>
      <sz val="7.5"/>
      <color indexed="12"/>
      <name val="Calibri"/>
      <family val="2"/>
      <scheme val="minor"/>
    </font>
    <font>
      <u/>
      <sz val="13"/>
      <color rgb="FF0070C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2"/>
      <name val="Calibri"/>
      <family val="2"/>
      <scheme val="minor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charset val="1"/>
    </font>
  </fonts>
  <fills count="2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6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/>
      <right style="medium">
        <color theme="3" tint="0.39997558519241921"/>
      </right>
      <top style="medium">
        <color rgb="FF0070C0"/>
      </top>
      <bottom/>
      <diagonal/>
    </border>
    <border>
      <left style="medium">
        <color theme="3" tint="0.39997558519241921"/>
      </left>
      <right/>
      <top style="medium">
        <color rgb="FF0070C0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rgb="FF0070C0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rgb="FF0070C0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0070C0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rgb="FF0070C0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0070C0"/>
      </left>
      <right style="thin">
        <color theme="0" tint="-0.249977111117893"/>
      </right>
      <top style="thin">
        <color theme="0" tint="-0.249977111117893"/>
      </top>
      <bottom style="medium">
        <color rgb="FF007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rgb="FF0070C0"/>
      </bottom>
      <diagonal/>
    </border>
    <border>
      <left style="thin">
        <color theme="0" tint="-0.249977111117893"/>
      </left>
      <right style="medium">
        <color rgb="FF0070C0"/>
      </right>
      <top style="thin">
        <color theme="0" tint="-0.249977111117893"/>
      </top>
      <bottom style="medium">
        <color rgb="FF0070C0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rgb="FF0070C0"/>
      </bottom>
      <diagonal/>
    </border>
    <border>
      <left style="medium">
        <color rgb="FF0070C0"/>
      </left>
      <right style="medium">
        <color theme="3" tint="0.39997558519241921"/>
      </right>
      <top style="medium">
        <color theme="3" tint="0.39997558519241921"/>
      </top>
      <bottom style="medium">
        <color rgb="FF0070C0"/>
      </bottom>
      <diagonal/>
    </border>
    <border>
      <left style="medium">
        <color theme="3" tint="0.39997558519241921"/>
      </left>
      <right style="medium">
        <color rgb="FF0070C0"/>
      </right>
      <top style="medium">
        <color theme="3" tint="0.39997558519241921"/>
      </top>
      <bottom style="medium">
        <color rgb="FF0070C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0070C0"/>
      </left>
      <right/>
      <top/>
      <bottom/>
      <diagonal/>
    </border>
    <border>
      <left style="medium">
        <color rgb="FF0070C0"/>
      </left>
      <right/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medium">
        <color theme="3" tint="0.39994506668294322"/>
      </left>
      <right/>
      <top style="medium">
        <color theme="3" tint="0.39994506668294322"/>
      </top>
      <bottom/>
      <diagonal/>
    </border>
    <border>
      <left/>
      <right/>
      <top style="medium">
        <color theme="3" tint="0.39994506668294322"/>
      </top>
      <bottom/>
      <diagonal/>
    </border>
    <border>
      <left/>
      <right style="medium">
        <color theme="3" tint="0.39994506668294322"/>
      </right>
      <top style="medium">
        <color theme="3" tint="0.39994506668294322"/>
      </top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medium">
        <color theme="3" tint="0.39997558519241921"/>
      </left>
      <right style="medium">
        <color theme="3" tint="0.39994506668294322"/>
      </right>
      <top/>
      <bottom/>
      <diagonal/>
    </border>
    <border>
      <left style="thin">
        <color theme="0" tint="-0.249977111117893"/>
      </left>
      <right style="medium">
        <color rgb="FF0070C0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70C0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theme="3" tint="0.39997558519241921"/>
      </bottom>
      <diagonal/>
    </border>
    <border>
      <left/>
      <right style="medium">
        <color rgb="FF0070C0"/>
      </right>
      <top/>
      <bottom style="medium">
        <color theme="3" tint="0.39997558519241921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theme="4"/>
      </left>
      <right style="medium">
        <color rgb="FF0070C0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 style="medium">
        <color rgb="FF0070C0"/>
      </right>
      <top style="medium">
        <color theme="4"/>
      </top>
      <bottom style="medium">
        <color theme="4"/>
      </bottom>
      <diagonal/>
    </border>
    <border>
      <left style="medium">
        <color rgb="FF0070C0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rgb="FF0070C0"/>
      </right>
      <top style="thin">
        <color theme="0" tint="-0.249977111117893"/>
      </top>
      <bottom/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rgb="FF0070C0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 style="medium">
        <color theme="4"/>
      </left>
      <right style="medium">
        <color theme="4"/>
      </right>
      <top/>
      <bottom/>
      <diagonal/>
    </border>
    <border>
      <left style="medium">
        <color rgb="FF0070C0"/>
      </left>
      <right style="medium">
        <color theme="3" tint="0.39997558519241921"/>
      </right>
      <top/>
      <bottom/>
      <diagonal/>
    </border>
    <border>
      <left style="medium">
        <color rgb="FF0070C0"/>
      </left>
      <right style="medium">
        <color theme="3" tint="0.39994506668294322"/>
      </right>
      <top/>
      <bottom/>
      <diagonal/>
    </border>
    <border>
      <left/>
      <right style="medium">
        <color theme="4"/>
      </right>
      <top/>
      <bottom/>
      <diagonal/>
    </border>
    <border>
      <left style="medium">
        <color rgb="FF0070C0"/>
      </left>
      <right style="medium">
        <color theme="4"/>
      </right>
      <top/>
      <bottom/>
      <diagonal/>
    </border>
    <border>
      <left style="medium">
        <color theme="3" tint="0.39997558519241921"/>
      </left>
      <right style="medium">
        <color theme="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4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rgb="FF0070C0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 tint="-0.249977111117893"/>
      </top>
      <bottom/>
      <diagonal/>
    </border>
    <border>
      <left style="medium">
        <color rgb="FF0070C0"/>
      </left>
      <right/>
      <top/>
      <bottom style="thin">
        <color theme="0" tint="-0.249977111117893"/>
      </bottom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rgb="FF0070C0"/>
      </right>
      <top/>
      <bottom style="medium">
        <color theme="4"/>
      </bottom>
      <diagonal/>
    </border>
    <border>
      <left style="medium">
        <color theme="4"/>
      </left>
      <right style="thin">
        <color theme="0" tint="-0.249977111117893"/>
      </right>
      <top style="thin">
        <color theme="0" tint="-0.249977111117893"/>
      </top>
      <bottom style="medium">
        <color theme="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4"/>
      </bottom>
      <diagonal/>
    </border>
    <border>
      <left style="medium">
        <color theme="4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4"/>
      </top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medium">
        <color theme="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medium">
        <color theme="4"/>
      </left>
      <right/>
      <top style="thin">
        <color theme="0" tint="-0.249977111117893"/>
      </top>
      <bottom/>
      <diagonal/>
    </border>
    <border>
      <left/>
      <right style="medium">
        <color rgb="FF0070C0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3" tint="0.39997558519241921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3" tint="0.39997558519241921"/>
      </bottom>
      <diagonal/>
    </border>
    <border>
      <left/>
      <right style="thin">
        <color theme="0" tint="-0.249977111117893"/>
      </right>
      <top style="medium">
        <color theme="3" tint="0.39997558519241921"/>
      </top>
      <bottom/>
      <diagonal/>
    </border>
  </borders>
  <cellStyleXfs count="9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4" fillId="0" borderId="0"/>
    <xf numFmtId="0" fontId="2" fillId="0" borderId="0"/>
  </cellStyleXfs>
  <cellXfs count="637">
    <xf numFmtId="0" fontId="0" fillId="0" borderId="0" xfId="0"/>
    <xf numFmtId="0" fontId="2" fillId="0" borderId="0" xfId="1"/>
    <xf numFmtId="0" fontId="10" fillId="0" borderId="0" xfId="1" applyFont="1" applyAlignment="1">
      <alignment horizontal="center" vertical="center"/>
    </xf>
    <xf numFmtId="0" fontId="8" fillId="8" borderId="64" xfId="1" applyFont="1" applyFill="1" applyBorder="1" applyAlignment="1">
      <alignment horizontal="center" vertical="center"/>
    </xf>
    <xf numFmtId="0" fontId="5" fillId="7" borderId="65" xfId="1" applyFont="1" applyFill="1" applyBorder="1" applyAlignment="1">
      <alignment vertical="center"/>
    </xf>
    <xf numFmtId="0" fontId="9" fillId="7" borderId="0" xfId="1" applyFont="1" applyFill="1" applyAlignment="1">
      <alignment horizontal="left" vertical="center"/>
    </xf>
    <xf numFmtId="0" fontId="10" fillId="7" borderId="0" xfId="1" applyFont="1" applyFill="1" applyAlignment="1">
      <alignment vertical="center"/>
    </xf>
    <xf numFmtId="0" fontId="5" fillId="7" borderId="0" xfId="1" applyFont="1" applyFill="1" applyAlignment="1">
      <alignment vertical="center"/>
    </xf>
    <xf numFmtId="0" fontId="10" fillId="7" borderId="0" xfId="1" applyFont="1" applyFill="1" applyAlignment="1">
      <alignment horizontal="left" vertical="center"/>
    </xf>
    <xf numFmtId="0" fontId="12" fillId="7" borderId="0" xfId="1" applyFont="1" applyFill="1" applyAlignment="1">
      <alignment vertical="center"/>
    </xf>
    <xf numFmtId="0" fontId="5" fillId="7" borderId="68" xfId="1" applyFont="1" applyFill="1" applyBorder="1" applyAlignment="1">
      <alignment vertical="center"/>
    </xf>
    <xf numFmtId="0" fontId="10" fillId="7" borderId="67" xfId="1" applyFont="1" applyFill="1" applyBorder="1" applyAlignment="1">
      <alignment vertical="center"/>
    </xf>
    <xf numFmtId="0" fontId="12" fillId="7" borderId="67" xfId="1" applyFont="1" applyFill="1" applyBorder="1" applyAlignment="1">
      <alignment vertical="center"/>
    </xf>
    <xf numFmtId="0" fontId="5" fillId="7" borderId="69" xfId="1" applyFont="1" applyFill="1" applyBorder="1" applyAlignment="1">
      <alignment vertical="center"/>
    </xf>
    <xf numFmtId="0" fontId="5" fillId="7" borderId="66" xfId="1" applyFont="1" applyFill="1" applyBorder="1" applyAlignment="1">
      <alignment vertical="center"/>
    </xf>
    <xf numFmtId="0" fontId="5" fillId="7" borderId="0" xfId="1" applyFont="1" applyFill="1" applyAlignment="1">
      <alignment horizontal="left" vertical="center"/>
    </xf>
    <xf numFmtId="0" fontId="15" fillId="7" borderId="0" xfId="1" applyFont="1" applyFill="1" applyAlignment="1">
      <alignment vertical="center"/>
    </xf>
    <xf numFmtId="0" fontId="10" fillId="7" borderId="0" xfId="1" applyFont="1" applyFill="1" applyAlignment="1">
      <alignment horizontal="center" vertical="center"/>
    </xf>
    <xf numFmtId="0" fontId="5" fillId="7" borderId="67" xfId="1" applyFont="1" applyFill="1" applyBorder="1" applyAlignment="1">
      <alignment vertical="center"/>
    </xf>
    <xf numFmtId="0" fontId="5" fillId="9" borderId="0" xfId="1" applyFont="1" applyFill="1" applyAlignment="1">
      <alignment vertical="center"/>
    </xf>
    <xf numFmtId="0" fontId="5" fillId="9" borderId="67" xfId="1" applyFont="1" applyFill="1" applyBorder="1" applyAlignment="1">
      <alignment vertical="center"/>
    </xf>
    <xf numFmtId="0" fontId="5" fillId="9" borderId="0" xfId="1" applyFont="1" applyFill="1" applyAlignment="1">
      <alignment horizontal="left" vertical="center"/>
    </xf>
    <xf numFmtId="0" fontId="5" fillId="9" borderId="0" xfId="1" applyFont="1" applyFill="1" applyAlignment="1">
      <alignment horizontal="center" vertical="center"/>
    </xf>
    <xf numFmtId="0" fontId="6" fillId="9" borderId="0" xfId="1" applyFont="1" applyFill="1" applyAlignment="1">
      <alignment horizontal="center" vertical="center"/>
    </xf>
    <xf numFmtId="0" fontId="10" fillId="0" borderId="72" xfId="1" applyFont="1" applyBorder="1" applyAlignment="1">
      <alignment horizontal="center" vertical="center"/>
    </xf>
    <xf numFmtId="0" fontId="10" fillId="0" borderId="77" xfId="1" applyFont="1" applyBorder="1" applyAlignment="1">
      <alignment horizontal="center" vertical="center"/>
    </xf>
    <xf numFmtId="0" fontId="8" fillId="8" borderId="81" xfId="1" applyFont="1" applyFill="1" applyBorder="1" applyAlignment="1">
      <alignment horizontal="center" vertical="center"/>
    </xf>
    <xf numFmtId="0" fontId="8" fillId="8" borderId="82" xfId="1" applyFont="1" applyFill="1" applyBorder="1" applyAlignment="1">
      <alignment horizontal="center" vertical="center"/>
    </xf>
    <xf numFmtId="0" fontId="8" fillId="8" borderId="83" xfId="1" applyFont="1" applyFill="1" applyBorder="1" applyAlignment="1">
      <alignment horizontal="center" vertical="center"/>
    </xf>
    <xf numFmtId="0" fontId="10" fillId="0" borderId="75" xfId="1" applyFont="1" applyBorder="1" applyAlignment="1">
      <alignment horizontal="center" vertical="center"/>
    </xf>
    <xf numFmtId="0" fontId="10" fillId="0" borderId="78" xfId="1" applyFont="1" applyBorder="1" applyAlignment="1">
      <alignment horizontal="center" vertical="center"/>
    </xf>
    <xf numFmtId="0" fontId="10" fillId="0" borderId="79" xfId="1" applyFont="1" applyBorder="1" applyAlignment="1">
      <alignment horizontal="center" vertical="center"/>
    </xf>
    <xf numFmtId="0" fontId="10" fillId="0" borderId="8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73" xfId="1" applyFont="1" applyBorder="1" applyAlignment="1">
      <alignment horizontal="center" vertical="center"/>
    </xf>
    <xf numFmtId="0" fontId="10" fillId="7" borderId="73" xfId="1" applyFont="1" applyFill="1" applyBorder="1" applyAlignment="1">
      <alignment horizontal="center" vertical="center"/>
    </xf>
    <xf numFmtId="0" fontId="10" fillId="0" borderId="74" xfId="1" applyFont="1" applyBorder="1" applyAlignment="1">
      <alignment horizontal="center" vertical="center"/>
    </xf>
    <xf numFmtId="0" fontId="10" fillId="0" borderId="72" xfId="5" applyFont="1" applyBorder="1" applyAlignment="1">
      <alignment horizontal="center" vertical="center"/>
    </xf>
    <xf numFmtId="0" fontId="10" fillId="0" borderId="84" xfId="1" applyFont="1" applyBorder="1" applyAlignment="1">
      <alignment horizontal="center" vertical="center"/>
    </xf>
    <xf numFmtId="0" fontId="10" fillId="0" borderId="84" xfId="15" applyFont="1" applyBorder="1" applyAlignment="1">
      <alignment horizontal="center" vertical="center" wrapText="1"/>
    </xf>
    <xf numFmtId="0" fontId="10" fillId="0" borderId="77" xfId="51" applyFont="1" applyBorder="1" applyAlignment="1">
      <alignment horizontal="center" vertical="center" wrapText="1"/>
    </xf>
    <xf numFmtId="0" fontId="5" fillId="7" borderId="95" xfId="1" applyFont="1" applyFill="1" applyBorder="1" applyAlignment="1">
      <alignment vertical="center"/>
    </xf>
    <xf numFmtId="0" fontId="5" fillId="7" borderId="96" xfId="1" applyFont="1" applyFill="1" applyBorder="1" applyAlignment="1">
      <alignment vertical="center"/>
    </xf>
    <xf numFmtId="0" fontId="5" fillId="7" borderId="97" xfId="1" applyFont="1" applyFill="1" applyBorder="1" applyAlignment="1">
      <alignment vertical="center"/>
    </xf>
    <xf numFmtId="0" fontId="5" fillId="7" borderId="98" xfId="1" applyFont="1" applyFill="1" applyBorder="1" applyAlignment="1">
      <alignment horizontal="left" vertical="center"/>
    </xf>
    <xf numFmtId="0" fontId="5" fillId="7" borderId="99" xfId="1" applyFont="1" applyFill="1" applyBorder="1" applyAlignment="1">
      <alignment vertical="center"/>
    </xf>
    <xf numFmtId="0" fontId="5" fillId="7" borderId="98" xfId="1" applyFont="1" applyFill="1" applyBorder="1" applyAlignment="1">
      <alignment vertical="center"/>
    </xf>
    <xf numFmtId="0" fontId="15" fillId="7" borderId="98" xfId="1" applyFont="1" applyFill="1" applyBorder="1" applyAlignment="1">
      <alignment vertical="center"/>
    </xf>
    <xf numFmtId="0" fontId="15" fillId="7" borderId="99" xfId="1" applyFont="1" applyFill="1" applyBorder="1" applyAlignment="1">
      <alignment vertical="center"/>
    </xf>
    <xf numFmtId="0" fontId="16" fillId="7" borderId="98" xfId="1" applyFont="1" applyFill="1" applyBorder="1" applyAlignment="1">
      <alignment horizontal="center" vertical="center"/>
    </xf>
    <xf numFmtId="0" fontId="10" fillId="7" borderId="99" xfId="1" applyFont="1" applyFill="1" applyBorder="1" applyAlignment="1">
      <alignment horizontal="center" vertical="center"/>
    </xf>
    <xf numFmtId="164" fontId="20" fillId="4" borderId="55" xfId="4" applyNumberFormat="1" applyFont="1" applyFill="1" applyBorder="1" applyAlignment="1" applyProtection="1">
      <alignment horizontal="center" vertical="center"/>
    </xf>
    <xf numFmtId="1" fontId="20" fillId="5" borderId="45" xfId="4" applyNumberFormat="1" applyFont="1" applyFill="1" applyBorder="1" applyAlignment="1" applyProtection="1">
      <alignment horizontal="center" vertical="center"/>
    </xf>
    <xf numFmtId="1" fontId="20" fillId="4" borderId="36" xfId="5" applyNumberFormat="1" applyFont="1" applyFill="1" applyBorder="1" applyAlignment="1">
      <alignment horizontal="center" vertical="center"/>
    </xf>
    <xf numFmtId="164" fontId="20" fillId="5" borderId="49" xfId="5" applyNumberFormat="1" applyFont="1" applyFill="1" applyBorder="1" applyAlignment="1" applyProtection="1">
      <alignment horizontal="center" vertical="center"/>
      <protection locked="0"/>
    </xf>
    <xf numFmtId="164" fontId="20" fillId="4" borderId="42" xfId="4" applyNumberFormat="1" applyFont="1" applyFill="1" applyBorder="1" applyAlignment="1" applyProtection="1">
      <alignment horizontal="center" vertical="center"/>
    </xf>
    <xf numFmtId="164" fontId="20" fillId="5" borderId="55" xfId="5" applyNumberFormat="1" applyFont="1" applyFill="1" applyBorder="1" applyAlignment="1" applyProtection="1">
      <alignment horizontal="center" vertical="center"/>
      <protection locked="0"/>
    </xf>
    <xf numFmtId="1" fontId="20" fillId="5" borderId="48" xfId="5" applyNumberFormat="1" applyFont="1" applyFill="1" applyBorder="1" applyAlignment="1" applyProtection="1">
      <alignment horizontal="center" vertical="center"/>
      <protection locked="0"/>
    </xf>
    <xf numFmtId="1" fontId="20" fillId="4" borderId="48" xfId="5" applyNumberFormat="1" applyFont="1" applyFill="1" applyBorder="1" applyAlignment="1">
      <alignment horizontal="center" vertical="center"/>
    </xf>
    <xf numFmtId="164" fontId="20" fillId="0" borderId="10" xfId="4" applyNumberFormat="1" applyFont="1" applyFill="1" applyBorder="1" applyAlignment="1" applyProtection="1">
      <alignment horizontal="center" vertical="center"/>
    </xf>
    <xf numFmtId="1" fontId="20" fillId="0" borderId="2" xfId="5" applyNumberFormat="1" applyFont="1" applyBorder="1" applyAlignment="1" applyProtection="1">
      <alignment vertical="center"/>
      <protection locked="0"/>
    </xf>
    <xf numFmtId="1" fontId="20" fillId="0" borderId="2" xfId="5" applyNumberFormat="1" applyFont="1" applyBorder="1" applyAlignment="1" applyProtection="1">
      <alignment horizontal="center" vertical="center"/>
      <protection locked="0"/>
    </xf>
    <xf numFmtId="1" fontId="20" fillId="0" borderId="19" xfId="5" applyNumberFormat="1" applyFont="1" applyBorder="1" applyAlignment="1" applyProtection="1">
      <alignment horizontal="center" vertical="center"/>
      <protection locked="0"/>
    </xf>
    <xf numFmtId="1" fontId="20" fillId="0" borderId="15" xfId="5" applyNumberFormat="1" applyFont="1" applyBorder="1" applyAlignment="1" applyProtection="1">
      <alignment horizontal="center" vertical="center"/>
      <protection locked="0"/>
    </xf>
    <xf numFmtId="1" fontId="20" fillId="0" borderId="21" xfId="5" applyNumberFormat="1" applyFont="1" applyBorder="1" applyAlignment="1" applyProtection="1">
      <alignment horizontal="center" vertical="center"/>
      <protection locked="0"/>
    </xf>
    <xf numFmtId="1" fontId="9" fillId="0" borderId="18" xfId="5" applyNumberFormat="1" applyFont="1" applyBorder="1" applyAlignment="1" applyProtection="1">
      <alignment horizontal="center" vertical="center"/>
      <protection locked="0"/>
    </xf>
    <xf numFmtId="1" fontId="9" fillId="0" borderId="15" xfId="5" applyNumberFormat="1" applyFont="1" applyBorder="1" applyAlignment="1" applyProtection="1">
      <alignment horizontal="center" vertical="center"/>
      <protection locked="0"/>
    </xf>
    <xf numFmtId="1" fontId="9" fillId="0" borderId="21" xfId="5" applyNumberFormat="1" applyFont="1" applyBorder="1" applyAlignment="1" applyProtection="1">
      <alignment horizontal="center" vertical="center"/>
      <protection locked="0"/>
    </xf>
    <xf numFmtId="1" fontId="9" fillId="0" borderId="16" xfId="5" applyNumberFormat="1" applyFont="1" applyBorder="1" applyAlignment="1" applyProtection="1">
      <alignment horizontal="center" vertical="center"/>
      <protection locked="0"/>
    </xf>
    <xf numFmtId="1" fontId="9" fillId="0" borderId="20" xfId="5" applyNumberFormat="1" applyFont="1" applyBorder="1" applyAlignment="1" applyProtection="1">
      <alignment horizontal="center" vertical="center"/>
      <protection locked="0"/>
    </xf>
    <xf numFmtId="1" fontId="9" fillId="0" borderId="17" xfId="5" applyNumberFormat="1" applyFont="1" applyBorder="1" applyAlignment="1" applyProtection="1">
      <alignment horizontal="center" vertical="center"/>
      <protection locked="0"/>
    </xf>
    <xf numFmtId="1" fontId="9" fillId="0" borderId="7" xfId="5" applyNumberFormat="1" applyFont="1" applyBorder="1" applyAlignment="1" applyProtection="1">
      <alignment horizontal="center" vertical="center"/>
      <protection locked="0"/>
    </xf>
    <xf numFmtId="1" fontId="20" fillId="0" borderId="0" xfId="5" applyNumberFormat="1" applyFont="1" applyAlignment="1" applyProtection="1">
      <alignment horizontal="center" vertical="center"/>
      <protection locked="0"/>
    </xf>
    <xf numFmtId="1" fontId="20" fillId="0" borderId="1" xfId="5" applyNumberFormat="1" applyFont="1" applyBorder="1" applyAlignment="1" applyProtection="1">
      <alignment horizontal="center" vertical="center"/>
      <protection locked="0"/>
    </xf>
    <xf numFmtId="1" fontId="20" fillId="0" borderId="22" xfId="5" applyNumberFormat="1" applyFont="1" applyBorder="1" applyAlignment="1" applyProtection="1">
      <alignment horizontal="center" vertical="center"/>
      <protection locked="0"/>
    </xf>
    <xf numFmtId="1" fontId="9" fillId="0" borderId="5" xfId="5" applyNumberFormat="1" applyFont="1" applyBorder="1" applyAlignment="1" applyProtection="1">
      <alignment horizontal="center" vertical="center"/>
      <protection locked="0"/>
    </xf>
    <xf numFmtId="1" fontId="9" fillId="0" borderId="1" xfId="5" applyNumberFormat="1" applyFont="1" applyBorder="1" applyAlignment="1" applyProtection="1">
      <alignment horizontal="center" vertical="center"/>
      <protection locked="0"/>
    </xf>
    <xf numFmtId="1" fontId="9" fillId="0" borderId="22" xfId="5" applyNumberFormat="1" applyFont="1" applyBorder="1" applyAlignment="1" applyProtection="1">
      <alignment horizontal="center" vertical="center"/>
      <protection locked="0"/>
    </xf>
    <xf numFmtId="1" fontId="9" fillId="0" borderId="6" xfId="5" applyNumberFormat="1" applyFont="1" applyBorder="1" applyAlignment="1" applyProtection="1">
      <alignment horizontal="center" vertical="center"/>
      <protection locked="0"/>
    </xf>
    <xf numFmtId="1" fontId="9" fillId="0" borderId="0" xfId="5" applyNumberFormat="1" applyFont="1" applyAlignment="1" applyProtection="1">
      <alignment horizontal="center" vertical="center"/>
      <protection locked="0"/>
    </xf>
    <xf numFmtId="1" fontId="9" fillId="0" borderId="3" xfId="5" applyNumberFormat="1" applyFont="1" applyBorder="1" applyAlignment="1" applyProtection="1">
      <alignment horizontal="center" vertical="center"/>
      <protection locked="0"/>
    </xf>
    <xf numFmtId="1" fontId="9" fillId="0" borderId="4" xfId="5" applyNumberFormat="1" applyFont="1" applyBorder="1" applyAlignment="1" applyProtection="1">
      <alignment horizontal="center" vertical="center"/>
      <protection locked="0"/>
    </xf>
    <xf numFmtId="1" fontId="20" fillId="0" borderId="11" xfId="5" applyNumberFormat="1" applyFont="1" applyBorder="1" applyAlignment="1" applyProtection="1">
      <alignment horizontal="center" vertical="center"/>
      <protection locked="0"/>
    </xf>
    <xf numFmtId="1" fontId="9" fillId="0" borderId="23" xfId="5" applyNumberFormat="1" applyFont="1" applyBorder="1" applyAlignment="1" applyProtection="1">
      <alignment horizontal="center" vertical="center"/>
      <protection locked="0"/>
    </xf>
    <xf numFmtId="1" fontId="9" fillId="0" borderId="25" xfId="5" applyNumberFormat="1" applyFont="1" applyBorder="1" applyAlignment="1" applyProtection="1">
      <alignment horizontal="center" vertical="center"/>
      <protection locked="0"/>
    </xf>
    <xf numFmtId="1" fontId="9" fillId="0" borderId="28" xfId="5" applyNumberFormat="1" applyFont="1" applyBorder="1" applyAlignment="1" applyProtection="1">
      <alignment horizontal="center" vertical="center"/>
      <protection locked="0"/>
    </xf>
    <xf numFmtId="1" fontId="9" fillId="0" borderId="27" xfId="5" applyNumberFormat="1" applyFont="1" applyBorder="1" applyAlignment="1" applyProtection="1">
      <alignment horizontal="center" vertical="center"/>
      <protection locked="0"/>
    </xf>
    <xf numFmtId="1" fontId="9" fillId="0" borderId="24" xfId="5" applyNumberFormat="1" applyFont="1" applyBorder="1" applyAlignment="1" applyProtection="1">
      <alignment horizontal="center" vertical="center"/>
      <protection locked="0"/>
    </xf>
    <xf numFmtId="1" fontId="9" fillId="0" borderId="29" xfId="5" applyNumberFormat="1" applyFont="1" applyBorder="1" applyAlignment="1" applyProtection="1">
      <alignment horizontal="center" vertical="center"/>
      <protection locked="0"/>
    </xf>
    <xf numFmtId="1" fontId="21" fillId="0" borderId="16" xfId="5" applyNumberFormat="1" applyFont="1" applyBorder="1" applyAlignment="1" applyProtection="1">
      <alignment horizontal="center" vertical="center"/>
      <protection locked="0"/>
    </xf>
    <xf numFmtId="1" fontId="9" fillId="0" borderId="15" xfId="5" applyNumberFormat="1" applyFont="1" applyBorder="1" applyAlignment="1">
      <alignment horizontal="center" vertical="center"/>
    </xf>
    <xf numFmtId="1" fontId="5" fillId="0" borderId="0" xfId="5" applyNumberFormat="1" applyFont="1" applyAlignment="1" applyProtection="1">
      <alignment vertical="center"/>
      <protection locked="0"/>
    </xf>
    <xf numFmtId="1" fontId="21" fillId="0" borderId="2" xfId="5" applyNumberFormat="1" applyFont="1" applyBorder="1" applyAlignment="1" applyProtection="1">
      <alignment vertical="center"/>
      <protection locked="0"/>
    </xf>
    <xf numFmtId="1" fontId="21" fillId="0" borderId="6" xfId="5" applyNumberFormat="1" applyFont="1" applyBorder="1" applyAlignment="1" applyProtection="1">
      <alignment horizontal="center" vertical="center"/>
      <protection locked="0"/>
    </xf>
    <xf numFmtId="1" fontId="21" fillId="0" borderId="7" xfId="5" applyNumberFormat="1" applyFont="1" applyBorder="1" applyAlignment="1" applyProtection="1">
      <alignment horizontal="center" vertical="center"/>
      <protection locked="0"/>
    </xf>
    <xf numFmtId="1" fontId="21" fillId="0" borderId="4" xfId="5" applyNumberFormat="1" applyFont="1" applyBorder="1" applyAlignment="1" applyProtection="1">
      <alignment horizontal="center" vertical="center"/>
      <protection locked="0"/>
    </xf>
    <xf numFmtId="1" fontId="9" fillId="0" borderId="1" xfId="5" applyNumberFormat="1" applyFont="1" applyBorder="1" applyAlignment="1">
      <alignment horizontal="center" vertical="center"/>
    </xf>
    <xf numFmtId="1" fontId="21" fillId="2" borderId="6" xfId="5" applyNumberFormat="1" applyFont="1" applyFill="1" applyBorder="1" applyAlignment="1" applyProtection="1">
      <alignment horizontal="center" vertical="center"/>
      <protection locked="0"/>
    </xf>
    <xf numFmtId="1" fontId="21" fillId="2" borderId="7" xfId="5" applyNumberFormat="1" applyFont="1" applyFill="1" applyBorder="1" applyAlignment="1" applyProtection="1">
      <alignment horizontal="center" vertical="center"/>
      <protection locked="0"/>
    </xf>
    <xf numFmtId="1" fontId="21" fillId="2" borderId="4" xfId="5" applyNumberFormat="1" applyFont="1" applyFill="1" applyBorder="1" applyAlignment="1" applyProtection="1">
      <alignment horizontal="center" vertical="center"/>
      <protection locked="0"/>
    </xf>
    <xf numFmtId="1" fontId="5" fillId="0" borderId="1" xfId="5" applyNumberFormat="1" applyFont="1" applyBorder="1" applyAlignment="1" applyProtection="1">
      <alignment vertical="center"/>
      <protection locked="0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20" fillId="3" borderId="9" xfId="5" applyNumberFormat="1" applyFont="1" applyFill="1" applyBorder="1" applyAlignment="1">
      <alignment horizontal="center" vertical="center"/>
    </xf>
    <xf numFmtId="1" fontId="20" fillId="3" borderId="13" xfId="5" applyNumberFormat="1" applyFont="1" applyFill="1" applyBorder="1" applyAlignment="1">
      <alignment horizontal="center" vertical="center"/>
    </xf>
    <xf numFmtId="1" fontId="20" fillId="3" borderId="46" xfId="5" applyNumberFormat="1" applyFont="1" applyFill="1" applyBorder="1" applyAlignment="1">
      <alignment horizontal="center" vertical="center"/>
    </xf>
    <xf numFmtId="1" fontId="20" fillId="3" borderId="12" xfId="5" applyNumberFormat="1" applyFont="1" applyFill="1" applyBorder="1" applyAlignment="1">
      <alignment horizontal="center" vertical="center"/>
    </xf>
    <xf numFmtId="1" fontId="20" fillId="3" borderId="44" xfId="5" applyNumberFormat="1" applyFont="1" applyFill="1" applyBorder="1" applyAlignment="1">
      <alignment horizontal="center" vertical="center"/>
    </xf>
    <xf numFmtId="1" fontId="20" fillId="3" borderId="14" xfId="5" applyNumberFormat="1" applyFont="1" applyFill="1" applyBorder="1" applyAlignment="1">
      <alignment horizontal="center" vertical="center"/>
    </xf>
    <xf numFmtId="1" fontId="21" fillId="0" borderId="10" xfId="5" applyNumberFormat="1" applyFont="1" applyBorder="1" applyAlignment="1" applyProtection="1">
      <alignment horizontal="center" vertical="center"/>
      <protection locked="0"/>
    </xf>
    <xf numFmtId="1" fontId="21" fillId="0" borderId="27" xfId="5" applyNumberFormat="1" applyFont="1" applyBorder="1" applyAlignment="1" applyProtection="1">
      <alignment horizontal="center" vertical="center"/>
      <protection locked="0"/>
    </xf>
    <xf numFmtId="1" fontId="21" fillId="0" borderId="29" xfId="5" applyNumberFormat="1" applyFont="1" applyBorder="1" applyAlignment="1" applyProtection="1">
      <alignment horizontal="center" vertical="center"/>
      <protection locked="0"/>
    </xf>
    <xf numFmtId="1" fontId="20" fillId="4" borderId="30" xfId="5" applyNumberFormat="1" applyFont="1" applyFill="1" applyBorder="1" applyAlignment="1">
      <alignment horizontal="center" vertical="center"/>
    </xf>
    <xf numFmtId="1" fontId="20" fillId="4" borderId="39" xfId="5" applyNumberFormat="1" applyFont="1" applyFill="1" applyBorder="1" applyAlignment="1">
      <alignment horizontal="center" vertical="center"/>
    </xf>
    <xf numFmtId="1" fontId="20" fillId="4" borderId="31" xfId="5" applyNumberFormat="1" applyFont="1" applyFill="1" applyBorder="1" applyAlignment="1">
      <alignment horizontal="center" vertical="center"/>
    </xf>
    <xf numFmtId="1" fontId="20" fillId="4" borderId="47" xfId="5" applyNumberFormat="1" applyFont="1" applyFill="1" applyBorder="1" applyAlignment="1">
      <alignment horizontal="center" vertical="center"/>
    </xf>
    <xf numFmtId="1" fontId="20" fillId="4" borderId="16" xfId="5" applyNumberFormat="1" applyFont="1" applyFill="1" applyBorder="1" applyAlignment="1">
      <alignment horizontal="center" vertical="center"/>
    </xf>
    <xf numFmtId="1" fontId="20" fillId="4" borderId="20" xfId="5" applyNumberFormat="1" applyFont="1" applyFill="1" applyBorder="1" applyAlignment="1">
      <alignment horizontal="center" vertical="center"/>
    </xf>
    <xf numFmtId="1" fontId="20" fillId="4" borderId="17" xfId="5" applyNumberFormat="1" applyFont="1" applyFill="1" applyBorder="1" applyAlignment="1">
      <alignment horizontal="center" vertical="center"/>
    </xf>
    <xf numFmtId="1" fontId="20" fillId="4" borderId="1" xfId="5" applyNumberFormat="1" applyFont="1" applyFill="1" applyBorder="1" applyAlignment="1">
      <alignment horizontal="center" vertical="center"/>
    </xf>
    <xf numFmtId="1" fontId="20" fillId="4" borderId="40" xfId="5" applyNumberFormat="1" applyFont="1" applyFill="1" applyBorder="1" applyAlignment="1">
      <alignment horizontal="center" vertical="center"/>
    </xf>
    <xf numFmtId="1" fontId="20" fillId="4" borderId="15" xfId="5" applyNumberFormat="1" applyFont="1" applyFill="1" applyBorder="1" applyAlignment="1">
      <alignment horizontal="center" vertical="center"/>
    </xf>
    <xf numFmtId="1" fontId="20" fillId="4" borderId="6" xfId="5" applyNumberFormat="1" applyFont="1" applyFill="1" applyBorder="1" applyAlignment="1">
      <alignment horizontal="center" vertical="center"/>
    </xf>
    <xf numFmtId="1" fontId="20" fillId="4" borderId="3" xfId="5" applyNumberFormat="1" applyFont="1" applyFill="1" applyBorder="1" applyAlignment="1">
      <alignment horizontal="center" vertical="center"/>
    </xf>
    <xf numFmtId="1" fontId="20" fillId="4" borderId="4" xfId="5" applyNumberFormat="1" applyFont="1" applyFill="1" applyBorder="1" applyAlignment="1">
      <alignment horizontal="center" vertical="center"/>
    </xf>
    <xf numFmtId="1" fontId="20" fillId="4" borderId="7" xfId="5" applyNumberFormat="1" applyFont="1" applyFill="1" applyBorder="1" applyAlignment="1">
      <alignment horizontal="center" vertical="center"/>
    </xf>
    <xf numFmtId="1" fontId="20" fillId="4" borderId="32" xfId="5" applyNumberFormat="1" applyFont="1" applyFill="1" applyBorder="1" applyAlignment="1">
      <alignment horizontal="center" vertical="center"/>
    </xf>
    <xf numFmtId="1" fontId="20" fillId="4" borderId="51" xfId="5" applyNumberFormat="1" applyFont="1" applyFill="1" applyBorder="1" applyAlignment="1">
      <alignment horizontal="center" vertical="center"/>
    </xf>
    <xf numFmtId="1" fontId="20" fillId="4" borderId="33" xfId="5" applyNumberFormat="1" applyFont="1" applyFill="1" applyBorder="1" applyAlignment="1">
      <alignment horizontal="center" vertical="center"/>
    </xf>
    <xf numFmtId="1" fontId="20" fillId="4" borderId="45" xfId="5" applyNumberFormat="1" applyFont="1" applyFill="1" applyBorder="1" applyAlignment="1">
      <alignment horizontal="center" vertical="center"/>
    </xf>
    <xf numFmtId="1" fontId="20" fillId="4" borderId="38" xfId="5" applyNumberFormat="1" applyFont="1" applyFill="1" applyBorder="1" applyAlignment="1">
      <alignment horizontal="center" vertical="center"/>
    </xf>
    <xf numFmtId="1" fontId="20" fillId="4" borderId="37" xfId="5" applyNumberFormat="1" applyFont="1" applyFill="1" applyBorder="1" applyAlignment="1">
      <alignment horizontal="center" vertical="center"/>
    </xf>
    <xf numFmtId="1" fontId="20" fillId="4" borderId="0" xfId="5" applyNumberFormat="1" applyFont="1" applyFill="1" applyAlignment="1">
      <alignment horizontal="center" vertical="center"/>
    </xf>
    <xf numFmtId="1" fontId="20" fillId="4" borderId="34" xfId="5" applyNumberFormat="1" applyFont="1" applyFill="1" applyBorder="1" applyAlignment="1">
      <alignment horizontal="center" vertical="center"/>
    </xf>
    <xf numFmtId="1" fontId="20" fillId="4" borderId="10" xfId="5" applyNumberFormat="1" applyFont="1" applyFill="1" applyBorder="1" applyAlignment="1">
      <alignment horizontal="center" vertical="center"/>
    </xf>
    <xf numFmtId="1" fontId="20" fillId="4" borderId="27" xfId="5" applyNumberFormat="1" applyFont="1" applyFill="1" applyBorder="1" applyAlignment="1">
      <alignment horizontal="center" vertical="center"/>
    </xf>
    <xf numFmtId="1" fontId="20" fillId="4" borderId="29" xfId="5" applyNumberFormat="1" applyFont="1" applyFill="1" applyBorder="1" applyAlignment="1">
      <alignment horizontal="center" vertical="center"/>
    </xf>
    <xf numFmtId="1" fontId="20" fillId="4" borderId="25" xfId="5" applyNumberFormat="1" applyFont="1" applyFill="1" applyBorder="1" applyAlignment="1">
      <alignment horizontal="center" vertical="center"/>
    </xf>
    <xf numFmtId="1" fontId="20" fillId="4" borderId="19" xfId="5" applyNumberFormat="1" applyFont="1" applyFill="1" applyBorder="1" applyAlignment="1">
      <alignment horizontal="center" vertical="center"/>
    </xf>
    <xf numFmtId="1" fontId="20" fillId="4" borderId="26" xfId="5" applyNumberFormat="1" applyFont="1" applyFill="1" applyBorder="1" applyAlignment="1">
      <alignment horizontal="center" vertical="center"/>
    </xf>
    <xf numFmtId="1" fontId="20" fillId="0" borderId="9" xfId="5" applyNumberFormat="1" applyFont="1" applyBorder="1" applyAlignment="1">
      <alignment horizontal="center" vertical="center"/>
    </xf>
    <xf numFmtId="1" fontId="20" fillId="0" borderId="44" xfId="5" applyNumberFormat="1" applyFont="1" applyBorder="1" applyAlignment="1">
      <alignment horizontal="center" vertical="center"/>
    </xf>
    <xf numFmtId="1" fontId="20" fillId="0" borderId="46" xfId="5" applyNumberFormat="1" applyFont="1" applyBorder="1" applyAlignment="1">
      <alignment horizontal="center" vertical="center"/>
    </xf>
    <xf numFmtId="1" fontId="20" fillId="0" borderId="14" xfId="5" applyNumberFormat="1" applyFont="1" applyBorder="1" applyAlignment="1">
      <alignment horizontal="center" vertical="center"/>
    </xf>
    <xf numFmtId="1" fontId="20" fillId="0" borderId="13" xfId="5" applyNumberFormat="1" applyFont="1" applyBorder="1" applyAlignment="1">
      <alignment horizontal="center" vertical="center"/>
    </xf>
    <xf numFmtId="1" fontId="20" fillId="0" borderId="12" xfId="5" applyNumberFormat="1" applyFont="1" applyBorder="1" applyAlignment="1">
      <alignment horizontal="center" vertical="center"/>
    </xf>
    <xf numFmtId="1" fontId="20" fillId="5" borderId="30" xfId="5" applyNumberFormat="1" applyFont="1" applyFill="1" applyBorder="1" applyAlignment="1">
      <alignment horizontal="left" vertical="center"/>
    </xf>
    <xf numFmtId="1" fontId="20" fillId="5" borderId="20" xfId="5" applyNumberFormat="1" applyFont="1" applyFill="1" applyBorder="1" applyAlignment="1">
      <alignment horizontal="center" vertical="center"/>
    </xf>
    <xf numFmtId="1" fontId="20" fillId="5" borderId="17" xfId="5" applyNumberFormat="1" applyFont="1" applyFill="1" applyBorder="1" applyAlignment="1">
      <alignment horizontal="center" vertical="center"/>
    </xf>
    <xf numFmtId="1" fontId="20" fillId="5" borderId="16" xfId="5" applyNumberFormat="1" applyFont="1" applyFill="1" applyBorder="1" applyAlignment="1">
      <alignment horizontal="center" vertical="center"/>
    </xf>
    <xf numFmtId="1" fontId="20" fillId="5" borderId="15" xfId="5" applyNumberFormat="1" applyFont="1" applyFill="1" applyBorder="1" applyAlignment="1">
      <alignment horizontal="center" vertical="center"/>
    </xf>
    <xf numFmtId="1" fontId="20" fillId="5" borderId="19" xfId="5" applyNumberFormat="1" applyFont="1" applyFill="1" applyBorder="1" applyAlignment="1">
      <alignment horizontal="center" vertical="center"/>
    </xf>
    <xf numFmtId="1" fontId="20" fillId="5" borderId="7" xfId="5" applyNumberFormat="1" applyFont="1" applyFill="1" applyBorder="1" applyAlignment="1">
      <alignment horizontal="center" vertical="center"/>
    </xf>
    <xf numFmtId="1" fontId="20" fillId="5" borderId="4" xfId="5" applyNumberFormat="1" applyFont="1" applyFill="1" applyBorder="1" applyAlignment="1">
      <alignment horizontal="center" vertical="center"/>
    </xf>
    <xf numFmtId="1" fontId="20" fillId="5" borderId="6" xfId="5" applyNumberFormat="1" applyFont="1" applyFill="1" applyBorder="1" applyAlignment="1">
      <alignment horizontal="center" vertical="center"/>
    </xf>
    <xf numFmtId="1" fontId="20" fillId="5" borderId="1" xfId="5" applyNumberFormat="1" applyFont="1" applyFill="1" applyBorder="1" applyAlignment="1">
      <alignment horizontal="center" vertical="center"/>
    </xf>
    <xf numFmtId="1" fontId="20" fillId="5" borderId="0" xfId="5" applyNumberFormat="1" applyFont="1" applyFill="1" applyAlignment="1">
      <alignment horizontal="center" vertical="center"/>
    </xf>
    <xf numFmtId="1" fontId="20" fillId="5" borderId="45" xfId="5" applyNumberFormat="1" applyFont="1" applyFill="1" applyBorder="1" applyAlignment="1">
      <alignment horizontal="center" vertical="center"/>
    </xf>
    <xf numFmtId="1" fontId="20" fillId="5" borderId="37" xfId="5" applyNumberFormat="1" applyFont="1" applyFill="1" applyBorder="1" applyAlignment="1">
      <alignment horizontal="center" vertical="center"/>
    </xf>
    <xf numFmtId="1" fontId="20" fillId="5" borderId="27" xfId="5" applyNumberFormat="1" applyFont="1" applyFill="1" applyBorder="1" applyAlignment="1">
      <alignment horizontal="center" vertical="center"/>
    </xf>
    <xf numFmtId="1" fontId="20" fillId="5" borderId="29" xfId="5" applyNumberFormat="1" applyFont="1" applyFill="1" applyBorder="1" applyAlignment="1">
      <alignment horizontal="center" vertical="center"/>
    </xf>
    <xf numFmtId="1" fontId="20" fillId="5" borderId="10" xfId="5" applyNumberFormat="1" applyFont="1" applyFill="1" applyBorder="1" applyAlignment="1">
      <alignment horizontal="center" vertical="center"/>
    </xf>
    <xf numFmtId="1" fontId="20" fillId="5" borderId="25" xfId="5" applyNumberFormat="1" applyFont="1" applyFill="1" applyBorder="1" applyAlignment="1">
      <alignment horizontal="center" vertical="center"/>
    </xf>
    <xf numFmtId="1" fontId="20" fillId="5" borderId="26" xfId="5" applyNumberFormat="1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1" fontId="20" fillId="4" borderId="18" xfId="5" applyNumberFormat="1" applyFont="1" applyFill="1" applyBorder="1" applyAlignment="1">
      <alignment horizontal="center" vertical="center"/>
    </xf>
    <xf numFmtId="1" fontId="20" fillId="4" borderId="5" xfId="5" applyNumberFormat="1" applyFont="1" applyFill="1" applyBorder="1" applyAlignment="1">
      <alignment horizontal="center" vertical="center"/>
    </xf>
    <xf numFmtId="1" fontId="20" fillId="5" borderId="16" xfId="5" applyNumberFormat="1" applyFont="1" applyFill="1" applyBorder="1" applyAlignment="1">
      <alignment horizontal="left" vertical="center"/>
    </xf>
    <xf numFmtId="1" fontId="20" fillId="5" borderId="23" xfId="5" applyNumberFormat="1" applyFont="1" applyFill="1" applyBorder="1" applyAlignment="1">
      <alignment horizontal="center" vertical="center"/>
    </xf>
    <xf numFmtId="1" fontId="20" fillId="5" borderId="28" xfId="5" applyNumberFormat="1" applyFont="1" applyFill="1" applyBorder="1" applyAlignment="1">
      <alignment horizontal="center" vertical="center"/>
    </xf>
    <xf numFmtId="1" fontId="20" fillId="5" borderId="41" xfId="5" applyNumberFormat="1" applyFont="1" applyFill="1" applyBorder="1" applyAlignment="1">
      <alignment horizontal="center" vertical="center"/>
    </xf>
    <xf numFmtId="1" fontId="20" fillId="5" borderId="22" xfId="5" applyNumberFormat="1" applyFont="1" applyFill="1" applyBorder="1" applyAlignment="1">
      <alignment horizontal="center" vertical="center"/>
    </xf>
    <xf numFmtId="1" fontId="20" fillId="5" borderId="53" xfId="5" applyNumberFormat="1" applyFont="1" applyFill="1" applyBorder="1" applyAlignment="1">
      <alignment horizontal="center" vertical="center"/>
    </xf>
    <xf numFmtId="1" fontId="5" fillId="0" borderId="16" xfId="5" applyNumberFormat="1" applyFont="1" applyBorder="1" applyAlignment="1" applyProtection="1">
      <alignment vertical="center"/>
      <protection locked="0"/>
    </xf>
    <xf numFmtId="1" fontId="10" fillId="0" borderId="19" xfId="5" applyNumberFormat="1" applyFont="1" applyBorder="1" applyAlignment="1" applyProtection="1">
      <alignment horizontal="center" vertical="center"/>
      <protection locked="0"/>
    </xf>
    <xf numFmtId="1" fontId="23" fillId="0" borderId="6" xfId="5" applyNumberFormat="1" applyFont="1" applyBorder="1" applyAlignment="1" applyProtection="1">
      <alignment horizontal="center" vertical="center"/>
      <protection locked="0"/>
    </xf>
    <xf numFmtId="9" fontId="9" fillId="0" borderId="0" xfId="4" applyFont="1" applyBorder="1" applyAlignment="1" applyProtection="1">
      <alignment horizontal="center" vertical="center"/>
      <protection locked="0"/>
    </xf>
    <xf numFmtId="1" fontId="5" fillId="0" borderId="22" xfId="5" applyNumberFormat="1" applyFont="1" applyBorder="1" applyAlignment="1" applyProtection="1">
      <alignment vertical="center"/>
      <protection locked="0"/>
    </xf>
    <xf numFmtId="9" fontId="21" fillId="0" borderId="10" xfId="4" applyFont="1" applyFill="1" applyBorder="1" applyAlignment="1" applyProtection="1">
      <alignment horizontal="right" vertical="center"/>
      <protection locked="0"/>
    </xf>
    <xf numFmtId="1" fontId="10" fillId="0" borderId="26" xfId="5" applyNumberFormat="1" applyFont="1" applyBorder="1" applyAlignment="1" applyProtection="1">
      <alignment horizontal="center" vertical="center"/>
      <protection locked="0"/>
    </xf>
    <xf numFmtId="1" fontId="10" fillId="0" borderId="28" xfId="5" applyNumberFormat="1" applyFont="1" applyBorder="1" applyAlignment="1" applyProtection="1">
      <alignment horizontal="center" vertical="center"/>
      <protection locked="0"/>
    </xf>
    <xf numFmtId="1" fontId="20" fillId="0" borderId="6" xfId="5" applyNumberFormat="1" applyFont="1" applyBorder="1" applyAlignment="1">
      <alignment horizontal="center" vertical="center"/>
    </xf>
    <xf numFmtId="1" fontId="20" fillId="0" borderId="6" xfId="5" applyNumberFormat="1" applyFont="1" applyBorder="1" applyAlignment="1" applyProtection="1">
      <alignment vertical="center"/>
      <protection locked="0"/>
    </xf>
    <xf numFmtId="1" fontId="21" fillId="0" borderId="6" xfId="5" applyNumberFormat="1" applyFont="1" applyBorder="1" applyAlignment="1" applyProtection="1">
      <alignment vertical="center"/>
      <protection locked="0"/>
    </xf>
    <xf numFmtId="1" fontId="9" fillId="12" borderId="1" xfId="5" applyNumberFormat="1" applyFont="1" applyFill="1" applyBorder="1" applyAlignment="1" applyProtection="1">
      <alignment horizontal="center" vertical="center"/>
      <protection locked="0"/>
    </xf>
    <xf numFmtId="1" fontId="9" fillId="10" borderId="7" xfId="5" applyNumberFormat="1" applyFont="1" applyFill="1" applyBorder="1" applyAlignment="1" applyProtection="1">
      <alignment horizontal="center" vertical="center"/>
      <protection locked="0"/>
    </xf>
    <xf numFmtId="0" fontId="9" fillId="10" borderId="7" xfId="5" applyFont="1" applyFill="1" applyBorder="1" applyAlignment="1">
      <alignment horizontal="center" vertical="center"/>
    </xf>
    <xf numFmtId="1" fontId="9" fillId="0" borderId="86" xfId="5" applyNumberFormat="1" applyFont="1" applyBorder="1" applyAlignment="1" applyProtection="1">
      <alignment horizontal="center" vertical="center"/>
      <protection locked="0"/>
    </xf>
    <xf numFmtId="1" fontId="22" fillId="0" borderId="1" xfId="5" applyNumberFormat="1" applyFont="1" applyBorder="1" applyAlignment="1" applyProtection="1">
      <alignment horizontal="center" vertical="center"/>
      <protection locked="0"/>
    </xf>
    <xf numFmtId="1" fontId="22" fillId="0" borderId="25" xfId="5" applyNumberFormat="1" applyFont="1" applyBorder="1" applyAlignment="1" applyProtection="1">
      <alignment horizontal="center" vertical="center"/>
      <protection locked="0"/>
    </xf>
    <xf numFmtId="1" fontId="10" fillId="0" borderId="1" xfId="5" applyNumberFormat="1" applyFont="1" applyBorder="1" applyAlignment="1" applyProtection="1">
      <alignment vertical="center"/>
      <protection locked="0"/>
    </xf>
    <xf numFmtId="1" fontId="10" fillId="0" borderId="25" xfId="5" applyNumberFormat="1" applyFont="1" applyBorder="1" applyAlignment="1" applyProtection="1">
      <alignment vertical="center"/>
      <protection locked="0"/>
    </xf>
    <xf numFmtId="1" fontId="20" fillId="14" borderId="45" xfId="5" applyNumberFormat="1" applyFont="1" applyFill="1" applyBorder="1" applyAlignment="1">
      <alignment horizontal="center" vertical="center"/>
    </xf>
    <xf numFmtId="1" fontId="20" fillId="0" borderId="29" xfId="4" applyNumberFormat="1" applyFont="1" applyFill="1" applyBorder="1" applyAlignment="1" applyProtection="1">
      <alignment horizontal="center" vertical="center"/>
    </xf>
    <xf numFmtId="1" fontId="20" fillId="4" borderId="41" xfId="5" applyNumberFormat="1" applyFont="1" applyFill="1" applyBorder="1" applyAlignment="1">
      <alignment horizontal="center" vertical="center"/>
    </xf>
    <xf numFmtId="9" fontId="20" fillId="0" borderId="27" xfId="4" applyFont="1" applyFill="1" applyBorder="1" applyAlignment="1" applyProtection="1">
      <alignment horizontal="center" vertical="center"/>
    </xf>
    <xf numFmtId="164" fontId="20" fillId="4" borderId="49" xfId="4" applyNumberFormat="1" applyFont="1" applyFill="1" applyBorder="1" applyAlignment="1" applyProtection="1">
      <alignment horizontal="center" vertical="center"/>
    </xf>
    <xf numFmtId="1" fontId="20" fillId="0" borderId="27" xfId="4" applyNumberFormat="1" applyFont="1" applyFill="1" applyBorder="1" applyAlignment="1" applyProtection="1">
      <alignment horizontal="center" vertical="center"/>
    </xf>
    <xf numFmtId="164" fontId="20" fillId="4" borderId="48" xfId="4" applyNumberFormat="1" applyFont="1" applyFill="1" applyBorder="1" applyAlignment="1" applyProtection="1">
      <alignment horizontal="center" vertical="center"/>
    </xf>
    <xf numFmtId="9" fontId="20" fillId="4" borderId="35" xfId="4" applyFont="1" applyFill="1" applyBorder="1" applyAlignment="1" applyProtection="1">
      <alignment horizontal="center" vertical="center"/>
    </xf>
    <xf numFmtId="1" fontId="20" fillId="14" borderId="37" xfId="5" applyNumberFormat="1" applyFont="1" applyFill="1" applyBorder="1" applyAlignment="1">
      <alignment horizontal="center" vertical="center"/>
    </xf>
    <xf numFmtId="1" fontId="20" fillId="4" borderId="39" xfId="1" applyNumberFormat="1" applyFont="1" applyFill="1" applyBorder="1" applyAlignment="1">
      <alignment horizontal="center" vertical="center"/>
    </xf>
    <xf numFmtId="1" fontId="20" fillId="4" borderId="31" xfId="1" applyNumberFormat="1" applyFont="1" applyFill="1" applyBorder="1" applyAlignment="1">
      <alignment horizontal="center" vertical="center"/>
    </xf>
    <xf numFmtId="1" fontId="20" fillId="4" borderId="51" xfId="1" applyNumberFormat="1" applyFont="1" applyFill="1" applyBorder="1" applyAlignment="1">
      <alignment horizontal="center" vertical="center"/>
    </xf>
    <xf numFmtId="1" fontId="20" fillId="4" borderId="33" xfId="1" applyNumberFormat="1" applyFont="1" applyFill="1" applyBorder="1" applyAlignment="1">
      <alignment horizontal="center" vertical="center"/>
    </xf>
    <xf numFmtId="1" fontId="20" fillId="4" borderId="45" xfId="1" applyNumberFormat="1" applyFont="1" applyFill="1" applyBorder="1" applyAlignment="1">
      <alignment horizontal="center" vertical="center"/>
    </xf>
    <xf numFmtId="1" fontId="20" fillId="4" borderId="38" xfId="1" applyNumberFormat="1" applyFont="1" applyFill="1" applyBorder="1" applyAlignment="1">
      <alignment horizontal="center" vertical="center"/>
    </xf>
    <xf numFmtId="9" fontId="20" fillId="5" borderId="36" xfId="4" applyFont="1" applyFill="1" applyBorder="1" applyAlignment="1" applyProtection="1">
      <alignment horizontal="center" vertical="center"/>
    </xf>
    <xf numFmtId="9" fontId="20" fillId="5" borderId="31" xfId="4" applyFont="1" applyFill="1" applyBorder="1" applyAlignment="1" applyProtection="1">
      <alignment horizontal="center" vertical="center"/>
    </xf>
    <xf numFmtId="1" fontId="20" fillId="5" borderId="31" xfId="4" applyNumberFormat="1" applyFont="1" applyFill="1" applyBorder="1" applyAlignment="1" applyProtection="1">
      <alignment horizontal="center" vertical="center"/>
    </xf>
    <xf numFmtId="1" fontId="20" fillId="5" borderId="47" xfId="4" applyNumberFormat="1" applyFont="1" applyFill="1" applyBorder="1" applyAlignment="1" applyProtection="1">
      <alignment horizontal="center" vertical="center"/>
    </xf>
    <xf numFmtId="1" fontId="20" fillId="5" borderId="37" xfId="4" applyNumberFormat="1" applyFont="1" applyFill="1" applyBorder="1" applyAlignment="1" applyProtection="1">
      <alignment horizontal="center" vertical="center"/>
    </xf>
    <xf numFmtId="1" fontId="9" fillId="0" borderId="2" xfId="5" applyNumberFormat="1" applyFont="1" applyBorder="1" applyAlignment="1">
      <alignment vertical="center"/>
    </xf>
    <xf numFmtId="1" fontId="9" fillId="0" borderId="11" xfId="5" applyNumberFormat="1" applyFont="1" applyBorder="1" applyAlignment="1">
      <alignment horizontal="center" vertical="center"/>
    </xf>
    <xf numFmtId="1" fontId="9" fillId="0" borderId="8" xfId="5" applyNumberFormat="1" applyFont="1" applyBorder="1" applyAlignment="1" applyProtection="1">
      <alignment horizontal="center" vertical="center"/>
      <protection locked="0"/>
    </xf>
    <xf numFmtId="1" fontId="9" fillId="0" borderId="32" xfId="5" applyNumberFormat="1" applyFont="1" applyBorder="1" applyAlignment="1" applyProtection="1">
      <alignment horizontal="left" vertical="center"/>
      <protection locked="0"/>
    </xf>
    <xf numFmtId="165" fontId="10" fillId="0" borderId="32" xfId="5" applyNumberFormat="1" applyFont="1" applyBorder="1" applyAlignment="1">
      <alignment horizontal="center" vertical="center"/>
    </xf>
    <xf numFmtId="0" fontId="5" fillId="0" borderId="37" xfId="5" applyFont="1" applyBorder="1" applyAlignment="1">
      <alignment vertical="center"/>
    </xf>
    <xf numFmtId="1" fontId="5" fillId="0" borderId="32" xfId="5" applyNumberFormat="1" applyFont="1" applyBorder="1" applyAlignment="1" applyProtection="1">
      <alignment vertical="center"/>
      <protection locked="0"/>
    </xf>
    <xf numFmtId="2" fontId="10" fillId="0" borderId="32" xfId="5" applyNumberFormat="1" applyFont="1" applyBorder="1" applyAlignment="1">
      <alignment horizontal="center" vertical="center"/>
    </xf>
    <xf numFmtId="2" fontId="10" fillId="0" borderId="60" xfId="5" applyNumberFormat="1" applyFont="1" applyBorder="1" applyAlignment="1" applyProtection="1">
      <alignment horizontal="center" vertical="center"/>
      <protection locked="0"/>
    </xf>
    <xf numFmtId="1" fontId="10" fillId="0" borderId="11" xfId="5" applyNumberFormat="1" applyFont="1" applyBorder="1" applyAlignment="1" applyProtection="1">
      <alignment horizontal="left" vertical="center"/>
      <protection locked="0"/>
    </xf>
    <xf numFmtId="165" fontId="9" fillId="4" borderId="8" xfId="5" applyNumberFormat="1" applyFont="1" applyFill="1" applyBorder="1" applyAlignment="1" applyProtection="1">
      <alignment horizontal="center" vertical="center"/>
      <protection locked="0"/>
    </xf>
    <xf numFmtId="165" fontId="9" fillId="4" borderId="30" xfId="5" applyNumberFormat="1" applyFont="1" applyFill="1" applyBorder="1" applyAlignment="1">
      <alignment horizontal="center" vertical="center"/>
    </xf>
    <xf numFmtId="165" fontId="9" fillId="4" borderId="32" xfId="5" applyNumberFormat="1" applyFont="1" applyFill="1" applyBorder="1" applyAlignment="1" applyProtection="1">
      <alignment horizontal="center" vertical="center"/>
      <protection locked="0"/>
    </xf>
    <xf numFmtId="165" fontId="9" fillId="4" borderId="32" xfId="5" applyNumberFormat="1" applyFont="1" applyFill="1" applyBorder="1" applyAlignment="1">
      <alignment horizontal="center" vertical="center"/>
    </xf>
    <xf numFmtId="10" fontId="9" fillId="4" borderId="11" xfId="5" applyNumberFormat="1" applyFont="1" applyFill="1" applyBorder="1" applyAlignment="1" applyProtection="1">
      <alignment horizontal="center" vertical="center"/>
      <protection locked="0"/>
    </xf>
    <xf numFmtId="164" fontId="9" fillId="4" borderId="34" xfId="8" applyNumberFormat="1" applyFont="1" applyFill="1" applyBorder="1" applyAlignment="1">
      <alignment horizontal="center" vertical="center"/>
    </xf>
    <xf numFmtId="1" fontId="9" fillId="0" borderId="2" xfId="5" applyNumberFormat="1" applyFont="1" applyBorder="1" applyAlignment="1" applyProtection="1">
      <alignment horizontal="center" vertical="center"/>
      <protection locked="0"/>
    </xf>
    <xf numFmtId="1" fontId="10" fillId="0" borderId="2" xfId="5" applyNumberFormat="1" applyFont="1" applyBorder="1" applyAlignment="1" applyProtection="1">
      <alignment horizontal="left" vertical="center"/>
      <protection locked="0"/>
    </xf>
    <xf numFmtId="0" fontId="5" fillId="0" borderId="49" xfId="5" applyFont="1" applyBorder="1" applyAlignment="1">
      <alignment vertical="center"/>
    </xf>
    <xf numFmtId="1" fontId="9" fillId="4" borderId="30" xfId="5" applyNumberFormat="1" applyFont="1" applyFill="1" applyBorder="1" applyAlignment="1" applyProtection="1">
      <alignment horizontal="center" vertical="center"/>
      <protection locked="0"/>
    </xf>
    <xf numFmtId="1" fontId="9" fillId="4" borderId="32" xfId="5" applyNumberFormat="1" applyFont="1" applyFill="1" applyBorder="1" applyAlignment="1" applyProtection="1">
      <alignment horizontal="center" vertical="center"/>
      <protection locked="0"/>
    </xf>
    <xf numFmtId="10" fontId="9" fillId="4" borderId="34" xfId="5" applyNumberFormat="1" applyFont="1" applyFill="1" applyBorder="1" applyAlignment="1" applyProtection="1">
      <alignment horizontal="center" vertical="center"/>
      <protection locked="0"/>
    </xf>
    <xf numFmtId="0" fontId="10" fillId="0" borderId="32" xfId="5" applyFont="1" applyBorder="1" applyAlignment="1" applyProtection="1">
      <alignment vertical="center"/>
      <protection locked="0"/>
    </xf>
    <xf numFmtId="0" fontId="5" fillId="0" borderId="52" xfId="5" applyFont="1" applyBorder="1" applyAlignment="1">
      <alignment vertical="center"/>
    </xf>
    <xf numFmtId="1" fontId="10" fillId="0" borderId="2" xfId="5" applyNumberFormat="1" applyFont="1" applyBorder="1" applyAlignment="1" applyProtection="1">
      <alignment vertical="center"/>
      <protection locked="0"/>
    </xf>
    <xf numFmtId="1" fontId="9" fillId="0" borderId="8" xfId="5" applyNumberFormat="1" applyFont="1" applyBorder="1" applyAlignment="1" applyProtection="1">
      <alignment vertical="center"/>
      <protection locked="0"/>
    </xf>
    <xf numFmtId="2" fontId="10" fillId="0" borderId="8" xfId="5" applyNumberFormat="1" applyFont="1" applyBorder="1" applyAlignment="1">
      <alignment horizontal="center" vertical="center"/>
    </xf>
    <xf numFmtId="1" fontId="9" fillId="0" borderId="32" xfId="5" applyNumberFormat="1" applyFont="1" applyBorder="1" applyAlignment="1" applyProtection="1">
      <alignment vertical="center"/>
      <protection locked="0"/>
    </xf>
    <xf numFmtId="1" fontId="9" fillId="0" borderId="11" xfId="5" applyNumberFormat="1" applyFont="1" applyBorder="1" applyAlignment="1" applyProtection="1">
      <alignment vertical="center"/>
      <protection locked="0"/>
    </xf>
    <xf numFmtId="2" fontId="10" fillId="0" borderId="11" xfId="5" applyNumberFormat="1" applyFont="1" applyBorder="1" applyAlignment="1">
      <alignment horizontal="center" vertical="center"/>
    </xf>
    <xf numFmtId="165" fontId="10" fillId="0" borderId="32" xfId="5" applyNumberFormat="1" applyFont="1" applyBorder="1" applyAlignment="1" applyProtection="1">
      <alignment horizontal="left" vertical="center"/>
      <protection locked="0"/>
    </xf>
    <xf numFmtId="1" fontId="10" fillId="0" borderId="11" xfId="5" applyNumberFormat="1" applyFont="1" applyBorder="1" applyAlignment="1" applyProtection="1">
      <alignment vertical="center"/>
      <protection locked="0"/>
    </xf>
    <xf numFmtId="1" fontId="9" fillId="4" borderId="8" xfId="5" applyNumberFormat="1" applyFont="1" applyFill="1" applyBorder="1" applyAlignment="1" applyProtection="1">
      <alignment horizontal="center" vertical="center"/>
      <protection locked="0"/>
    </xf>
    <xf numFmtId="165" fontId="9" fillId="4" borderId="8" xfId="5" applyNumberFormat="1" applyFont="1" applyFill="1" applyBorder="1" applyAlignment="1">
      <alignment horizontal="center" vertical="center"/>
    </xf>
    <xf numFmtId="164" fontId="9" fillId="4" borderId="11" xfId="8" applyNumberFormat="1" applyFont="1" applyFill="1" applyBorder="1" applyAlignment="1">
      <alignment horizontal="center" vertical="center"/>
    </xf>
    <xf numFmtId="0" fontId="10" fillId="0" borderId="101" xfId="1" applyFont="1" applyBorder="1" applyAlignment="1">
      <alignment horizontal="center" vertical="center"/>
    </xf>
    <xf numFmtId="165" fontId="10" fillId="0" borderId="49" xfId="5" applyNumberFormat="1" applyFont="1" applyBorder="1" applyAlignment="1" applyProtection="1">
      <alignment horizontal="center" vertical="center"/>
      <protection locked="0"/>
    </xf>
    <xf numFmtId="2" fontId="10" fillId="0" borderId="49" xfId="5" applyNumberFormat="1" applyFont="1" applyBorder="1" applyAlignment="1" applyProtection="1">
      <alignment horizontal="center" vertical="center"/>
      <protection locked="0"/>
    </xf>
    <xf numFmtId="2" fontId="10" fillId="0" borderId="56" xfId="5" applyNumberFormat="1" applyFont="1" applyBorder="1" applyAlignment="1" applyProtection="1">
      <alignment horizontal="center" vertical="center"/>
      <protection locked="0"/>
    </xf>
    <xf numFmtId="2" fontId="10" fillId="0" borderId="47" xfId="5" applyNumberFormat="1" applyFont="1" applyBorder="1" applyAlignment="1" applyProtection="1">
      <alignment horizontal="center" vertical="center"/>
      <protection locked="0"/>
    </xf>
    <xf numFmtId="2" fontId="10" fillId="0" borderId="39" xfId="5" applyNumberFormat="1" applyFont="1" applyBorder="1" applyAlignment="1" applyProtection="1">
      <alignment horizontal="center" vertical="center"/>
      <protection locked="0"/>
    </xf>
    <xf numFmtId="2" fontId="10" fillId="0" borderId="45" xfId="5" applyNumberFormat="1" applyFont="1" applyBorder="1" applyAlignment="1" applyProtection="1">
      <alignment horizontal="center" vertical="center"/>
      <protection locked="0"/>
    </xf>
    <xf numFmtId="2" fontId="10" fillId="0" borderId="37" xfId="5" applyNumberFormat="1" applyFont="1" applyBorder="1" applyAlignment="1" applyProtection="1">
      <alignment horizontal="center" vertical="center"/>
      <protection locked="0"/>
    </xf>
    <xf numFmtId="2" fontId="10" fillId="0" borderId="53" xfId="5" applyNumberFormat="1" applyFont="1" applyBorder="1" applyAlignment="1" applyProtection="1">
      <alignment horizontal="center" vertical="center"/>
      <protection locked="0"/>
    </xf>
    <xf numFmtId="0" fontId="10" fillId="0" borderId="45" xfId="5" applyFont="1" applyBorder="1" applyAlignment="1">
      <alignment horizontal="center" vertical="center"/>
    </xf>
    <xf numFmtId="0" fontId="10" fillId="0" borderId="45" xfId="5" applyFont="1" applyBorder="1" applyAlignment="1">
      <alignment vertical="center"/>
    </xf>
    <xf numFmtId="0" fontId="5" fillId="0" borderId="45" xfId="5" applyFont="1" applyBorder="1" applyAlignment="1">
      <alignment vertical="center"/>
    </xf>
    <xf numFmtId="2" fontId="10" fillId="0" borderId="50" xfId="5" applyNumberFormat="1" applyFont="1" applyBorder="1" applyAlignment="1" applyProtection="1">
      <alignment horizontal="center" vertical="center"/>
      <protection locked="0"/>
    </xf>
    <xf numFmtId="2" fontId="10" fillId="0" borderId="57" xfId="5" applyNumberFormat="1" applyFont="1" applyBorder="1" applyAlignment="1" applyProtection="1">
      <alignment horizontal="center" vertical="center"/>
      <protection locked="0"/>
    </xf>
    <xf numFmtId="2" fontId="10" fillId="0" borderId="45" xfId="5" applyNumberFormat="1" applyFont="1" applyBorder="1" applyAlignment="1">
      <alignment horizontal="center" vertical="center"/>
    </xf>
    <xf numFmtId="165" fontId="10" fillId="0" borderId="42" xfId="5" applyNumberFormat="1" applyFont="1" applyBorder="1" applyAlignment="1" applyProtection="1">
      <alignment horizontal="center" vertical="center"/>
      <protection locked="0"/>
    </xf>
    <xf numFmtId="2" fontId="10" fillId="0" borderId="55" xfId="5" applyNumberFormat="1" applyFont="1" applyBorder="1" applyAlignment="1" applyProtection="1">
      <alignment horizontal="center" vertical="center"/>
      <protection locked="0"/>
    </xf>
    <xf numFmtId="165" fontId="9" fillId="4" borderId="62" xfId="5" applyNumberFormat="1" applyFont="1" applyFill="1" applyBorder="1" applyAlignment="1">
      <alignment horizontal="center" vertical="center"/>
    </xf>
    <xf numFmtId="165" fontId="9" fillId="4" borderId="56" xfId="5" applyNumberFormat="1" applyFont="1" applyFill="1" applyBorder="1" applyAlignment="1">
      <alignment horizontal="center" vertical="center"/>
    </xf>
    <xf numFmtId="165" fontId="9" fillId="4" borderId="47" xfId="5" applyNumberFormat="1" applyFont="1" applyFill="1" applyBorder="1" applyAlignment="1">
      <alignment horizontal="center" vertical="center"/>
    </xf>
    <xf numFmtId="165" fontId="9" fillId="4" borderId="39" xfId="5" applyNumberFormat="1" applyFont="1" applyFill="1" applyBorder="1" applyAlignment="1">
      <alignment horizontal="center" vertical="center"/>
    </xf>
    <xf numFmtId="165" fontId="9" fillId="4" borderId="38" xfId="5" applyNumberFormat="1" applyFont="1" applyFill="1" applyBorder="1" applyAlignment="1" applyProtection="1">
      <alignment horizontal="center" vertical="center"/>
      <protection locked="0"/>
    </xf>
    <xf numFmtId="165" fontId="9" fillId="4" borderId="45" xfId="5" applyNumberFormat="1" applyFont="1" applyFill="1" applyBorder="1" applyAlignment="1" applyProtection="1">
      <alignment horizontal="center" vertical="center"/>
      <protection locked="0"/>
    </xf>
    <xf numFmtId="165" fontId="9" fillId="4" borderId="57" xfId="5" applyNumberFormat="1" applyFont="1" applyFill="1" applyBorder="1" applyAlignment="1" applyProtection="1">
      <alignment horizontal="center" vertical="center"/>
      <protection locked="0"/>
    </xf>
    <xf numFmtId="165" fontId="9" fillId="4" borderId="41" xfId="5" applyNumberFormat="1" applyFont="1" applyFill="1" applyBorder="1" applyAlignment="1" applyProtection="1">
      <alignment horizontal="center" vertical="center"/>
      <protection locked="0"/>
    </xf>
    <xf numFmtId="165" fontId="9" fillId="4" borderId="61" xfId="5" applyNumberFormat="1" applyFont="1" applyFill="1" applyBorder="1" applyAlignment="1" applyProtection="1">
      <alignment horizontal="center" vertical="center"/>
      <protection locked="0"/>
    </xf>
    <xf numFmtId="165" fontId="9" fillId="4" borderId="37" xfId="5" applyNumberFormat="1" applyFont="1" applyFill="1" applyBorder="1" applyAlignment="1" applyProtection="1">
      <alignment horizontal="center" vertical="center"/>
      <protection locked="0"/>
    </xf>
    <xf numFmtId="165" fontId="9" fillId="4" borderId="38" xfId="5" applyNumberFormat="1" applyFont="1" applyFill="1" applyBorder="1" applyAlignment="1">
      <alignment horizontal="center" vertical="center"/>
    </xf>
    <xf numFmtId="165" fontId="9" fillId="4" borderId="45" xfId="5" applyNumberFormat="1" applyFont="1" applyFill="1" applyBorder="1" applyAlignment="1">
      <alignment horizontal="center" vertical="center"/>
    </xf>
    <xf numFmtId="165" fontId="9" fillId="4" borderId="61" xfId="5" applyNumberFormat="1" applyFont="1" applyFill="1" applyBorder="1" applyAlignment="1">
      <alignment horizontal="center" vertical="center"/>
    </xf>
    <xf numFmtId="165" fontId="9" fillId="4" borderId="37" xfId="5" applyNumberFormat="1" applyFont="1" applyFill="1" applyBorder="1" applyAlignment="1">
      <alignment horizontal="center" vertical="center"/>
    </xf>
    <xf numFmtId="164" fontId="9" fillId="4" borderId="63" xfId="8" applyNumberFormat="1" applyFont="1" applyFill="1" applyBorder="1" applyAlignment="1">
      <alignment horizontal="center" vertical="center"/>
    </xf>
    <xf numFmtId="164" fontId="9" fillId="4" borderId="55" xfId="8" applyNumberFormat="1" applyFont="1" applyFill="1" applyBorder="1" applyAlignment="1">
      <alignment horizontal="center" vertical="center"/>
    </xf>
    <xf numFmtId="164" fontId="9" fillId="4" borderId="49" xfId="8" applyNumberFormat="1" applyFont="1" applyFill="1" applyBorder="1" applyAlignment="1">
      <alignment horizontal="center" vertical="center"/>
    </xf>
    <xf numFmtId="164" fontId="9" fillId="4" borderId="42" xfId="8" applyNumberFormat="1" applyFont="1" applyFill="1" applyBorder="1" applyAlignment="1">
      <alignment horizontal="center" vertical="center"/>
    </xf>
    <xf numFmtId="2" fontId="10" fillId="0" borderId="42" xfId="5" applyNumberFormat="1" applyFont="1" applyBorder="1" applyAlignment="1" applyProtection="1">
      <alignment horizontal="center" vertical="center"/>
      <protection locked="0"/>
    </xf>
    <xf numFmtId="0" fontId="5" fillId="0" borderId="55" xfId="5" applyFont="1" applyBorder="1" applyAlignment="1">
      <alignment vertical="center"/>
    </xf>
    <xf numFmtId="165" fontId="9" fillId="4" borderId="53" xfId="5" applyNumberFormat="1" applyFont="1" applyFill="1" applyBorder="1" applyAlignment="1" applyProtection="1">
      <alignment horizontal="center" vertical="center"/>
      <protection locked="0"/>
    </xf>
    <xf numFmtId="165" fontId="9" fillId="4" borderId="33" xfId="5" applyNumberFormat="1" applyFont="1" applyFill="1" applyBorder="1" applyAlignment="1" applyProtection="1">
      <alignment horizontal="center" vertical="center"/>
      <protection locked="0"/>
    </xf>
    <xf numFmtId="2" fontId="10" fillId="0" borderId="47" xfId="5" applyNumberFormat="1" applyFont="1" applyBorder="1" applyAlignment="1">
      <alignment horizontal="center" vertical="center"/>
    </xf>
    <xf numFmtId="2" fontId="10" fillId="0" borderId="37" xfId="5" applyNumberFormat="1" applyFont="1" applyBorder="1" applyAlignment="1">
      <alignment horizontal="center" vertical="center"/>
    </xf>
    <xf numFmtId="2" fontId="10" fillId="0" borderId="53" xfId="5" applyNumberFormat="1" applyFont="1" applyBorder="1" applyAlignment="1">
      <alignment horizontal="center" vertical="center"/>
    </xf>
    <xf numFmtId="2" fontId="10" fillId="0" borderId="59" xfId="5" applyNumberFormat="1" applyFont="1" applyBorder="1" applyAlignment="1" applyProtection="1">
      <alignment horizontal="center" vertical="center"/>
      <protection locked="0"/>
    </xf>
    <xf numFmtId="2" fontId="10" fillId="0" borderId="52" xfId="5" applyNumberFormat="1" applyFont="1" applyBorder="1" applyAlignment="1" applyProtection="1">
      <alignment horizontal="center" vertical="center"/>
      <protection locked="0"/>
    </xf>
    <xf numFmtId="2" fontId="10" fillId="0" borderId="58" xfId="5" applyNumberFormat="1" applyFont="1" applyBorder="1" applyAlignment="1" applyProtection="1">
      <alignment horizontal="center" vertical="center"/>
      <protection locked="0"/>
    </xf>
    <xf numFmtId="2" fontId="10" fillId="0" borderId="59" xfId="5" applyNumberFormat="1" applyFont="1" applyBorder="1" applyAlignment="1">
      <alignment horizontal="center" vertical="center"/>
    </xf>
    <xf numFmtId="0" fontId="5" fillId="0" borderId="59" xfId="5" applyFont="1" applyBorder="1" applyAlignment="1">
      <alignment vertical="center"/>
    </xf>
    <xf numFmtId="165" fontId="10" fillId="0" borderId="45" xfId="5" applyNumberFormat="1" applyFont="1" applyBorder="1" applyAlignment="1">
      <alignment vertical="center"/>
    </xf>
    <xf numFmtId="165" fontId="10" fillId="0" borderId="37" xfId="5" applyNumberFormat="1" applyFont="1" applyBorder="1" applyAlignment="1">
      <alignment horizontal="right" vertical="center"/>
    </xf>
    <xf numFmtId="165" fontId="10" fillId="0" borderId="53" xfId="5" applyNumberFormat="1" applyFont="1" applyBorder="1" applyAlignment="1">
      <alignment horizontal="right" vertical="center"/>
    </xf>
    <xf numFmtId="165" fontId="10" fillId="0" borderId="45" xfId="5" applyNumberFormat="1" applyFont="1" applyBorder="1" applyAlignment="1">
      <alignment horizontal="right" vertical="center"/>
    </xf>
    <xf numFmtId="165" fontId="10" fillId="0" borderId="45" xfId="5" applyNumberFormat="1" applyFont="1" applyBorder="1" applyAlignment="1" applyProtection="1">
      <alignment horizontal="right" vertical="center"/>
      <protection locked="0"/>
    </xf>
    <xf numFmtId="165" fontId="10" fillId="0" borderId="37" xfId="5" applyNumberFormat="1" applyFont="1" applyBorder="1" applyAlignment="1" applyProtection="1">
      <alignment horizontal="right" vertical="center"/>
      <protection locked="0"/>
    </xf>
    <xf numFmtId="165" fontId="10" fillId="0" borderId="53" xfId="5" applyNumberFormat="1" applyFont="1" applyBorder="1" applyAlignment="1" applyProtection="1">
      <alignment horizontal="right" vertical="center"/>
      <protection locked="0"/>
    </xf>
    <xf numFmtId="165" fontId="10" fillId="0" borderId="45" xfId="5" applyNumberFormat="1" applyFont="1" applyBorder="1" applyAlignment="1" applyProtection="1">
      <alignment horizontal="center" vertical="center"/>
      <protection locked="0"/>
    </xf>
    <xf numFmtId="165" fontId="10" fillId="0" borderId="45" xfId="5" applyNumberFormat="1" applyFont="1" applyBorder="1" applyAlignment="1" applyProtection="1">
      <alignment vertical="center"/>
      <protection locked="0"/>
    </xf>
    <xf numFmtId="165" fontId="10" fillId="0" borderId="61" xfId="5" applyNumberFormat="1" applyFont="1" applyBorder="1" applyAlignment="1" applyProtection="1">
      <alignment horizontal="center" vertical="center"/>
      <protection locked="0"/>
    </xf>
    <xf numFmtId="1" fontId="20" fillId="4" borderId="21" xfId="5" applyNumberFormat="1" applyFont="1" applyFill="1" applyBorder="1" applyAlignment="1">
      <alignment horizontal="center" vertical="center"/>
    </xf>
    <xf numFmtId="1" fontId="20" fillId="4" borderId="28" xfId="5" applyNumberFormat="1" applyFont="1" applyFill="1" applyBorder="1" applyAlignment="1">
      <alignment horizontal="center" vertical="center"/>
    </xf>
    <xf numFmtId="1" fontId="20" fillId="4" borderId="23" xfId="5" applyNumberFormat="1" applyFont="1" applyFill="1" applyBorder="1" applyAlignment="1">
      <alignment horizontal="center" vertical="center"/>
    </xf>
    <xf numFmtId="1" fontId="20" fillId="4" borderId="22" xfId="5" applyNumberFormat="1" applyFont="1" applyFill="1" applyBorder="1" applyAlignment="1">
      <alignment horizontal="center" vertical="center"/>
    </xf>
    <xf numFmtId="1" fontId="20" fillId="4" borderId="7" xfId="1" applyNumberFormat="1" applyFont="1" applyFill="1" applyBorder="1" applyAlignment="1">
      <alignment horizontal="center" vertical="center"/>
    </xf>
    <xf numFmtId="1" fontId="20" fillId="4" borderId="1" xfId="1" applyNumberFormat="1" applyFont="1" applyFill="1" applyBorder="1" applyAlignment="1">
      <alignment horizontal="center" vertical="center"/>
    </xf>
    <xf numFmtId="1" fontId="20" fillId="4" borderId="5" xfId="1" applyNumberFormat="1" applyFont="1" applyFill="1" applyBorder="1" applyAlignment="1">
      <alignment horizontal="center" vertical="center"/>
    </xf>
    <xf numFmtId="1" fontId="20" fillId="4" borderId="4" xfId="1" applyNumberFormat="1" applyFont="1" applyFill="1" applyBorder="1" applyAlignment="1">
      <alignment horizontal="center" vertical="center"/>
    </xf>
    <xf numFmtId="1" fontId="20" fillId="4" borderId="6" xfId="1" applyNumberFormat="1" applyFont="1" applyFill="1" applyBorder="1" applyAlignment="1">
      <alignment horizontal="center" vertical="center"/>
    </xf>
    <xf numFmtId="1" fontId="20" fillId="5" borderId="18" xfId="5" applyNumberFormat="1" applyFont="1" applyFill="1" applyBorder="1" applyAlignment="1">
      <alignment horizontal="center" vertical="center"/>
    </xf>
    <xf numFmtId="1" fontId="10" fillId="0" borderId="16" xfId="5" applyNumberFormat="1" applyFont="1" applyBorder="1" applyAlignment="1">
      <alignment horizontal="center" vertical="center"/>
    </xf>
    <xf numFmtId="2" fontId="10" fillId="0" borderId="54" xfId="5" applyNumberFormat="1" applyFont="1" applyBorder="1" applyAlignment="1" applyProtection="1">
      <alignment horizontal="center" vertical="center"/>
      <protection locked="0"/>
    </xf>
    <xf numFmtId="0" fontId="10" fillId="0" borderId="50" xfId="5" applyFont="1" applyBorder="1" applyAlignment="1">
      <alignment vertical="center"/>
    </xf>
    <xf numFmtId="0" fontId="5" fillId="0" borderId="50" xfId="5" applyFont="1" applyBorder="1" applyAlignment="1">
      <alignment vertical="center"/>
    </xf>
    <xf numFmtId="0" fontId="5" fillId="0" borderId="60" xfId="5" applyFont="1" applyBorder="1" applyAlignment="1">
      <alignment vertical="center"/>
    </xf>
    <xf numFmtId="1" fontId="5" fillId="0" borderId="45" xfId="5" applyNumberFormat="1" applyFont="1" applyBorder="1" applyAlignment="1" applyProtection="1">
      <alignment horizontal="center" vertical="center"/>
      <protection locked="0"/>
    </xf>
    <xf numFmtId="1" fontId="5" fillId="0" borderId="39" xfId="5" applyNumberFormat="1" applyFont="1" applyBorder="1" applyAlignment="1" applyProtection="1">
      <alignment horizontal="center" vertical="center"/>
      <protection locked="0"/>
    </xf>
    <xf numFmtId="1" fontId="5" fillId="0" borderId="56" xfId="5" applyNumberFormat="1" applyFont="1" applyBorder="1" applyAlignment="1" applyProtection="1">
      <alignment horizontal="center" vertical="center"/>
      <protection locked="0"/>
    </xf>
    <xf numFmtId="1" fontId="5" fillId="0" borderId="47" xfId="5" applyNumberFormat="1" applyFont="1" applyBorder="1" applyAlignment="1" applyProtection="1">
      <alignment horizontal="center" vertical="center"/>
      <protection locked="0"/>
    </xf>
    <xf numFmtId="1" fontId="5" fillId="0" borderId="53" xfId="5" applyNumberFormat="1" applyFont="1" applyBorder="1" applyAlignment="1" applyProtection="1">
      <alignment horizontal="center" vertical="center"/>
      <protection locked="0"/>
    </xf>
    <xf numFmtId="1" fontId="5" fillId="0" borderId="37" xfId="5" applyNumberFormat="1" applyFont="1" applyBorder="1" applyAlignment="1" applyProtection="1">
      <alignment horizontal="center" vertical="center"/>
      <protection locked="0"/>
    </xf>
    <xf numFmtId="1" fontId="5" fillId="0" borderId="55" xfId="5" applyNumberFormat="1" applyFont="1" applyBorder="1" applyAlignment="1" applyProtection="1">
      <alignment horizontal="center" vertical="center"/>
      <protection locked="0"/>
    </xf>
    <xf numFmtId="1" fontId="5" fillId="0" borderId="49" xfId="5" applyNumberFormat="1" applyFont="1" applyBorder="1" applyAlignment="1" applyProtection="1">
      <alignment horizontal="center" vertical="center"/>
      <protection locked="0"/>
    </xf>
    <xf numFmtId="1" fontId="5" fillId="0" borderId="31" xfId="5" applyNumberFormat="1" applyFont="1" applyBorder="1" applyAlignment="1" applyProtection="1">
      <alignment horizontal="center" vertical="center"/>
      <protection locked="0"/>
    </xf>
    <xf numFmtId="1" fontId="5" fillId="0" borderId="33" xfId="5" applyNumberFormat="1" applyFont="1" applyBorder="1" applyAlignment="1" applyProtection="1">
      <alignment horizontal="center" vertical="center"/>
      <protection locked="0"/>
    </xf>
    <xf numFmtId="1" fontId="5" fillId="0" borderId="35" xfId="5" applyNumberFormat="1" applyFont="1" applyBorder="1" applyAlignment="1" applyProtection="1">
      <alignment horizontal="center" vertical="center"/>
      <protection locked="0"/>
    </xf>
    <xf numFmtId="2" fontId="10" fillId="0" borderId="102" xfId="5" applyNumberFormat="1" applyFont="1" applyBorder="1" applyAlignment="1" applyProtection="1">
      <alignment horizontal="center" vertical="center"/>
      <protection locked="0"/>
    </xf>
    <xf numFmtId="2" fontId="10" fillId="0" borderId="33" xfId="5" applyNumberFormat="1" applyFont="1" applyBorder="1" applyAlignment="1" applyProtection="1">
      <alignment horizontal="center" vertical="center"/>
      <protection locked="0"/>
    </xf>
    <xf numFmtId="165" fontId="9" fillId="4" borderId="31" xfId="5" applyNumberFormat="1" applyFont="1" applyFill="1" applyBorder="1" applyAlignment="1">
      <alignment horizontal="center" vertical="center"/>
    </xf>
    <xf numFmtId="164" fontId="9" fillId="4" borderId="35" xfId="8" applyNumberFormat="1" applyFont="1" applyFill="1" applyBorder="1" applyAlignment="1">
      <alignment horizontal="center" vertical="center"/>
    </xf>
    <xf numFmtId="165" fontId="9" fillId="4" borderId="33" xfId="5" applyNumberFormat="1" applyFont="1" applyFill="1" applyBorder="1" applyAlignment="1">
      <alignment horizontal="center" vertical="center"/>
    </xf>
    <xf numFmtId="2" fontId="10" fillId="0" borderId="33" xfId="5" applyNumberFormat="1" applyFont="1" applyBorder="1" applyAlignment="1">
      <alignment horizontal="center" vertical="center"/>
    </xf>
    <xf numFmtId="2" fontId="10" fillId="0" borderId="103" xfId="5" applyNumberFormat="1" applyFont="1" applyBorder="1" applyAlignment="1" applyProtection="1">
      <alignment horizontal="center" vertical="center"/>
      <protection locked="0"/>
    </xf>
    <xf numFmtId="165" fontId="10" fillId="0" borderId="33" xfId="5" applyNumberFormat="1" applyFont="1" applyBorder="1" applyAlignment="1">
      <alignment horizontal="right" vertical="center"/>
    </xf>
    <xf numFmtId="165" fontId="10" fillId="0" borderId="33" xfId="5" applyNumberFormat="1" applyFont="1" applyBorder="1" applyAlignment="1" applyProtection="1">
      <alignment horizontal="right" vertical="center"/>
      <protection locked="0"/>
    </xf>
    <xf numFmtId="165" fontId="10" fillId="0" borderId="38" xfId="5" applyNumberFormat="1" applyFont="1" applyBorder="1" applyAlignment="1" applyProtection="1">
      <alignment horizontal="center" vertical="center"/>
      <protection locked="0"/>
    </xf>
    <xf numFmtId="165" fontId="5" fillId="0" borderId="42" xfId="5" applyNumberFormat="1" applyFont="1" applyBorder="1" applyAlignment="1" applyProtection="1">
      <alignment horizontal="center" vertical="center"/>
      <protection locked="0"/>
    </xf>
    <xf numFmtId="165" fontId="10" fillId="0" borderId="33" xfId="5" applyNumberFormat="1" applyFont="1" applyBorder="1" applyAlignment="1" applyProtection="1">
      <alignment horizontal="center" vertical="center"/>
      <protection locked="0"/>
    </xf>
    <xf numFmtId="165" fontId="10" fillId="0" borderId="53" xfId="5" applyNumberFormat="1" applyFont="1" applyBorder="1" applyAlignment="1" applyProtection="1">
      <alignment horizontal="center" vertical="center"/>
      <protection locked="0"/>
    </xf>
    <xf numFmtId="165" fontId="10" fillId="0" borderId="37" xfId="5" applyNumberFormat="1" applyFont="1" applyBorder="1" applyAlignment="1" applyProtection="1">
      <alignment horizontal="center" vertical="center"/>
      <protection locked="0"/>
    </xf>
    <xf numFmtId="165" fontId="9" fillId="4" borderId="53" xfId="5" applyNumberFormat="1" applyFont="1" applyFill="1" applyBorder="1" applyAlignment="1">
      <alignment horizontal="center" vertical="center"/>
    </xf>
    <xf numFmtId="165" fontId="10" fillId="0" borderId="37" xfId="5" applyNumberFormat="1" applyFont="1" applyBorder="1" applyAlignment="1" applyProtection="1">
      <alignment vertical="center"/>
      <protection locked="0"/>
    </xf>
    <xf numFmtId="0" fontId="5" fillId="0" borderId="54" xfId="5" applyFont="1" applyBorder="1" applyAlignment="1">
      <alignment vertical="center"/>
    </xf>
    <xf numFmtId="0" fontId="5" fillId="0" borderId="53" xfId="5" applyFont="1" applyBorder="1" applyAlignment="1">
      <alignment vertical="center"/>
    </xf>
    <xf numFmtId="165" fontId="10" fillId="0" borderId="58" xfId="5" applyNumberFormat="1" applyFont="1" applyBorder="1" applyAlignment="1" applyProtection="1">
      <alignment horizontal="center" vertical="center"/>
      <protection locked="0"/>
    </xf>
    <xf numFmtId="0" fontId="10" fillId="0" borderId="59" xfId="5" applyFont="1" applyBorder="1" applyAlignment="1">
      <alignment horizontal="center" vertical="center"/>
    </xf>
    <xf numFmtId="165" fontId="10" fillId="0" borderId="59" xfId="5" applyNumberFormat="1" applyFont="1" applyBorder="1" applyAlignment="1" applyProtection="1">
      <alignment horizontal="center" vertical="center"/>
      <protection locked="0"/>
    </xf>
    <xf numFmtId="165" fontId="10" fillId="0" borderId="103" xfId="5" applyNumberFormat="1" applyFont="1" applyBorder="1" applyAlignment="1" applyProtection="1">
      <alignment horizontal="center" vertical="center"/>
      <protection locked="0"/>
    </xf>
    <xf numFmtId="2" fontId="10" fillId="0" borderId="50" xfId="5" applyNumberFormat="1" applyFont="1" applyBorder="1" applyAlignment="1">
      <alignment horizontal="center" vertical="center"/>
    </xf>
    <xf numFmtId="165" fontId="9" fillId="4" borderId="41" xfId="5" applyNumberFormat="1" applyFont="1" applyFill="1" applyBorder="1" applyAlignment="1">
      <alignment horizontal="center" vertical="center"/>
    </xf>
    <xf numFmtId="165" fontId="10" fillId="0" borderId="52" xfId="5" applyNumberFormat="1" applyFont="1" applyBorder="1" applyAlignment="1" applyProtection="1">
      <alignment horizontal="center" vertical="center"/>
      <protection locked="0"/>
    </xf>
    <xf numFmtId="165" fontId="9" fillId="4" borderId="36" xfId="5" applyNumberFormat="1" applyFont="1" applyFill="1" applyBorder="1" applyAlignment="1">
      <alignment horizontal="center" vertical="center"/>
    </xf>
    <xf numFmtId="0" fontId="5" fillId="0" borderId="58" xfId="5" applyFont="1" applyBorder="1" applyAlignment="1">
      <alignment vertical="center"/>
    </xf>
    <xf numFmtId="2" fontId="10" fillId="0" borderId="54" xfId="5" applyNumberFormat="1" applyFont="1" applyBorder="1" applyAlignment="1">
      <alignment horizontal="center" vertical="center"/>
    </xf>
    <xf numFmtId="2" fontId="10" fillId="0" borderId="60" xfId="5" applyNumberFormat="1" applyFont="1" applyBorder="1" applyAlignment="1">
      <alignment horizontal="center" vertical="center"/>
    </xf>
    <xf numFmtId="2" fontId="10" fillId="0" borderId="102" xfId="5" applyNumberFormat="1" applyFont="1" applyBorder="1" applyAlignment="1">
      <alignment horizontal="center" vertical="center"/>
    </xf>
    <xf numFmtId="165" fontId="9" fillId="4" borderId="57" xfId="5" applyNumberFormat="1" applyFont="1" applyFill="1" applyBorder="1" applyAlignment="1">
      <alignment horizontal="center" vertical="center"/>
    </xf>
    <xf numFmtId="2" fontId="10" fillId="0" borderId="6" xfId="5" applyNumberFormat="1" applyFont="1" applyBorder="1" applyAlignment="1">
      <alignment horizontal="center" vertical="center"/>
    </xf>
    <xf numFmtId="164" fontId="9" fillId="4" borderId="48" xfId="8" applyNumberFormat="1" applyFont="1" applyFill="1" applyBorder="1" applyAlignment="1">
      <alignment horizontal="center" vertical="center"/>
    </xf>
    <xf numFmtId="2" fontId="10" fillId="0" borderId="41" xfId="5" applyNumberFormat="1" applyFont="1" applyBorder="1" applyAlignment="1">
      <alignment horizontal="center" vertical="center"/>
    </xf>
    <xf numFmtId="2" fontId="10" fillId="0" borderId="23" xfId="5" applyNumberFormat="1" applyFont="1" applyBorder="1" applyAlignment="1" applyProtection="1">
      <alignment horizontal="center" vertical="center"/>
      <protection locked="0"/>
    </xf>
    <xf numFmtId="2" fontId="10" fillId="0" borderId="29" xfId="5" applyNumberFormat="1" applyFont="1" applyBorder="1" applyAlignment="1" applyProtection="1">
      <alignment horizontal="center" vertical="center"/>
      <protection locked="0"/>
    </xf>
    <xf numFmtId="165" fontId="10" fillId="0" borderId="16" xfId="5" applyNumberFormat="1" applyFont="1" applyBorder="1" applyAlignment="1">
      <alignment horizontal="center" vertical="center"/>
    </xf>
    <xf numFmtId="165" fontId="10" fillId="0" borderId="41" xfId="5" applyNumberFormat="1" applyFont="1" applyBorder="1" applyAlignment="1">
      <alignment horizontal="center" vertical="center"/>
    </xf>
    <xf numFmtId="165" fontId="9" fillId="4" borderId="104" xfId="5" applyNumberFormat="1" applyFont="1" applyFill="1" applyBorder="1" applyAlignment="1">
      <alignment horizontal="center" vertical="center"/>
    </xf>
    <xf numFmtId="165" fontId="10" fillId="0" borderId="54" xfId="5" applyNumberFormat="1" applyFont="1" applyBorder="1" applyAlignment="1">
      <alignment horizontal="right" vertical="center"/>
    </xf>
    <xf numFmtId="165" fontId="10" fillId="0" borderId="50" xfId="5" applyNumberFormat="1" applyFont="1" applyBorder="1" applyAlignment="1">
      <alignment horizontal="right" vertical="center"/>
    </xf>
    <xf numFmtId="165" fontId="10" fillId="0" borderId="102" xfId="5" applyNumberFormat="1" applyFont="1" applyBorder="1" applyAlignment="1">
      <alignment horizontal="right" vertical="center"/>
    </xf>
    <xf numFmtId="165" fontId="10" fillId="0" borderId="57" xfId="5" applyNumberFormat="1" applyFont="1" applyBorder="1" applyAlignment="1" applyProtection="1">
      <alignment horizontal="center" vertical="center"/>
      <protection locked="0"/>
    </xf>
    <xf numFmtId="164" fontId="20" fillId="0" borderId="26" xfId="4" applyNumberFormat="1" applyFont="1" applyFill="1" applyBorder="1" applyAlignment="1" applyProtection="1">
      <alignment horizontal="center" vertical="center"/>
    </xf>
    <xf numFmtId="9" fontId="20" fillId="0" borderId="26" xfId="4" applyFont="1" applyFill="1" applyBorder="1" applyAlignment="1" applyProtection="1">
      <alignment horizontal="center" vertical="center"/>
    </xf>
    <xf numFmtId="1" fontId="20" fillId="0" borderId="26" xfId="4" applyNumberFormat="1" applyFont="1" applyFill="1" applyBorder="1" applyAlignment="1" applyProtection="1">
      <alignment horizontal="center" vertical="center"/>
    </xf>
    <xf numFmtId="1" fontId="20" fillId="4" borderId="56" xfId="5" applyNumberFormat="1" applyFont="1" applyFill="1" applyBorder="1" applyAlignment="1">
      <alignment horizontal="center" vertical="center"/>
    </xf>
    <xf numFmtId="1" fontId="20" fillId="4" borderId="53" xfId="5" applyNumberFormat="1" applyFont="1" applyFill="1" applyBorder="1" applyAlignment="1">
      <alignment horizontal="center" vertical="center"/>
    </xf>
    <xf numFmtId="1" fontId="21" fillId="5" borderId="16" xfId="5" applyNumberFormat="1" applyFont="1" applyFill="1" applyBorder="1" applyAlignment="1" applyProtection="1">
      <alignment horizontal="center" vertical="center"/>
      <protection locked="0"/>
    </xf>
    <xf numFmtId="1" fontId="21" fillId="5" borderId="19" xfId="5" applyNumberFormat="1" applyFont="1" applyFill="1" applyBorder="1" applyAlignment="1" applyProtection="1">
      <alignment horizontal="center" vertical="center"/>
      <protection locked="0"/>
    </xf>
    <xf numFmtId="1" fontId="21" fillId="5" borderId="21" xfId="5" applyNumberFormat="1" applyFont="1" applyFill="1" applyBorder="1" applyAlignment="1" applyProtection="1">
      <alignment horizontal="center" vertical="center"/>
      <protection locked="0"/>
    </xf>
    <xf numFmtId="1" fontId="20" fillId="5" borderId="39" xfId="5" applyNumberFormat="1" applyFont="1" applyFill="1" applyBorder="1" applyAlignment="1">
      <alignment horizontal="center" vertical="center"/>
    </xf>
    <xf numFmtId="1" fontId="20" fillId="5" borderId="56" xfId="5" applyNumberFormat="1" applyFont="1" applyFill="1" applyBorder="1" applyAlignment="1">
      <alignment horizontal="center" vertical="center"/>
    </xf>
    <xf numFmtId="1" fontId="20" fillId="5" borderId="47" xfId="5" applyNumberFormat="1" applyFont="1" applyFill="1" applyBorder="1" applyAlignment="1">
      <alignment horizontal="center" vertical="center"/>
    </xf>
    <xf numFmtId="165" fontId="5" fillId="0" borderId="55" xfId="5" applyNumberFormat="1" applyFont="1" applyBorder="1" applyAlignment="1" applyProtection="1">
      <alignment horizontal="center" vertical="center"/>
      <protection locked="0"/>
    </xf>
    <xf numFmtId="165" fontId="10" fillId="0" borderId="6" xfId="5" applyNumberFormat="1" applyFont="1" applyBorder="1" applyAlignment="1">
      <alignment horizontal="center" vertical="center"/>
    </xf>
    <xf numFmtId="1" fontId="9" fillId="4" borderId="36" xfId="5" applyNumberFormat="1" applyFont="1" applyFill="1" applyBorder="1" applyAlignment="1" applyProtection="1">
      <alignment horizontal="center" vertical="center"/>
      <protection locked="0"/>
    </xf>
    <xf numFmtId="1" fontId="9" fillId="4" borderId="41" xfId="5" applyNumberFormat="1" applyFont="1" applyFill="1" applyBorder="1" applyAlignment="1" applyProtection="1">
      <alignment horizontal="center" vertical="center"/>
      <protection locked="0"/>
    </xf>
    <xf numFmtId="10" fontId="9" fillId="4" borderId="48" xfId="5" applyNumberFormat="1" applyFont="1" applyFill="1" applyBorder="1" applyAlignment="1" applyProtection="1">
      <alignment horizontal="center" vertical="center"/>
      <protection locked="0"/>
    </xf>
    <xf numFmtId="165" fontId="10" fillId="0" borderId="2" xfId="5" applyNumberFormat="1" applyFont="1" applyBorder="1" applyAlignment="1">
      <alignment horizontal="center" vertical="center"/>
    </xf>
    <xf numFmtId="165" fontId="10" fillId="0" borderId="50" xfId="5" applyNumberFormat="1" applyFont="1" applyBorder="1" applyAlignment="1">
      <alignment vertical="center"/>
    </xf>
    <xf numFmtId="165" fontId="10" fillId="0" borderId="60" xfId="5" applyNumberFormat="1" applyFont="1" applyBorder="1" applyAlignment="1">
      <alignment horizontal="right" vertical="center"/>
    </xf>
    <xf numFmtId="1" fontId="20" fillId="4" borderId="47" xfId="1" applyNumberFormat="1" applyFont="1" applyFill="1" applyBorder="1" applyAlignment="1">
      <alignment horizontal="center" vertical="center"/>
    </xf>
    <xf numFmtId="1" fontId="20" fillId="4" borderId="37" xfId="1" applyNumberFormat="1" applyFont="1" applyFill="1" applyBorder="1" applyAlignment="1">
      <alignment horizontal="center" vertical="center"/>
    </xf>
    <xf numFmtId="0" fontId="10" fillId="0" borderId="88" xfId="1" applyFont="1" applyBorder="1" applyAlignment="1">
      <alignment horizontal="center" vertical="center"/>
    </xf>
    <xf numFmtId="0" fontId="10" fillId="0" borderId="105" xfId="1" applyFont="1" applyBorder="1" applyAlignment="1">
      <alignment horizontal="center" vertical="center"/>
    </xf>
    <xf numFmtId="165" fontId="9" fillId="0" borderId="25" xfId="5" applyNumberFormat="1" applyFont="1" applyBorder="1" applyAlignment="1" applyProtection="1">
      <alignment horizontal="center" vertical="center"/>
      <protection locked="0"/>
    </xf>
    <xf numFmtId="165" fontId="9" fillId="0" borderId="10" xfId="5" applyNumberFormat="1" applyFont="1" applyBorder="1" applyAlignment="1" applyProtection="1">
      <alignment horizontal="center" vertical="center"/>
      <protection locked="0"/>
    </xf>
    <xf numFmtId="0" fontId="10" fillId="0" borderId="89" xfId="5" applyFont="1" applyBorder="1" applyAlignment="1">
      <alignment horizontal="center" vertical="center"/>
    </xf>
    <xf numFmtId="0" fontId="10" fillId="0" borderId="84" xfId="5" applyFont="1" applyBorder="1" applyAlignment="1">
      <alignment horizontal="center" vertical="center"/>
    </xf>
    <xf numFmtId="0" fontId="10" fillId="0" borderId="89" xfId="51" applyFont="1" applyBorder="1" applyAlignment="1">
      <alignment horizontal="center" vertical="center" wrapText="1"/>
    </xf>
    <xf numFmtId="0" fontId="10" fillId="0" borderId="106" xfId="1" applyFont="1" applyBorder="1" applyAlignment="1">
      <alignment horizontal="center" vertical="center"/>
    </xf>
    <xf numFmtId="0" fontId="8" fillId="8" borderId="113" xfId="1" applyFont="1" applyFill="1" applyBorder="1" applyAlignment="1">
      <alignment horizontal="center" vertical="center"/>
    </xf>
    <xf numFmtId="0" fontId="8" fillId="8" borderId="114" xfId="1" applyFont="1" applyFill="1" applyBorder="1" applyAlignment="1">
      <alignment horizontal="center" vertical="center"/>
    </xf>
    <xf numFmtId="0" fontId="8" fillId="8" borderId="115" xfId="1" applyFont="1" applyFill="1" applyBorder="1" applyAlignment="1">
      <alignment horizontal="center" vertical="center"/>
    </xf>
    <xf numFmtId="0" fontId="0" fillId="0" borderId="105" xfId="0" applyBorder="1"/>
    <xf numFmtId="0" fontId="9" fillId="15" borderId="90" xfId="5" applyFont="1" applyFill="1" applyBorder="1" applyAlignment="1">
      <alignment horizontal="center" vertical="center"/>
    </xf>
    <xf numFmtId="0" fontId="9" fillId="15" borderId="87" xfId="51" applyFont="1" applyFill="1" applyBorder="1" applyAlignment="1">
      <alignment horizontal="center" vertical="center" wrapText="1"/>
    </xf>
    <xf numFmtId="0" fontId="9" fillId="15" borderId="1" xfId="5" applyFont="1" applyFill="1" applyBorder="1" applyAlignment="1">
      <alignment horizontal="center" vertical="center"/>
    </xf>
    <xf numFmtId="0" fontId="9" fillId="15" borderId="87" xfId="5" applyFont="1" applyFill="1" applyBorder="1" applyAlignment="1">
      <alignment horizontal="center" vertical="center"/>
    </xf>
    <xf numFmtId="1" fontId="9" fillId="15" borderId="87" xfId="5" applyNumberFormat="1" applyFont="1" applyFill="1" applyBorder="1" applyAlignment="1" applyProtection="1">
      <alignment horizontal="center" vertical="center"/>
      <protection locked="0"/>
    </xf>
    <xf numFmtId="1" fontId="9" fillId="15" borderId="1" xfId="5" applyNumberFormat="1" applyFont="1" applyFill="1" applyBorder="1" applyAlignment="1" applyProtection="1">
      <alignment horizontal="center" vertical="center"/>
      <protection locked="0"/>
    </xf>
    <xf numFmtId="0" fontId="9" fillId="15" borderId="92" xfId="5" applyFont="1" applyFill="1" applyBorder="1" applyAlignment="1">
      <alignment horizontal="center" vertical="center"/>
    </xf>
    <xf numFmtId="1" fontId="9" fillId="15" borderId="93" xfId="5" applyNumberFormat="1" applyFont="1" applyFill="1" applyBorder="1" applyAlignment="1" applyProtection="1">
      <alignment horizontal="center" vertical="center"/>
      <protection locked="0"/>
    </xf>
    <xf numFmtId="0" fontId="9" fillId="15" borderId="5" xfId="15" applyFont="1" applyFill="1" applyBorder="1" applyAlignment="1">
      <alignment horizontal="center" vertical="center" wrapText="1"/>
    </xf>
    <xf numFmtId="0" fontId="9" fillId="15" borderId="93" xfId="5" applyFont="1" applyFill="1" applyBorder="1" applyAlignment="1">
      <alignment horizontal="center" vertical="center"/>
    </xf>
    <xf numFmtId="1" fontId="9" fillId="15" borderId="40" xfId="5" applyNumberFormat="1" applyFont="1" applyFill="1" applyBorder="1" applyAlignment="1" applyProtection="1">
      <alignment horizontal="center" vertical="center"/>
      <protection locked="0"/>
    </xf>
    <xf numFmtId="1" fontId="9" fillId="15" borderId="3" xfId="5" applyNumberFormat="1" applyFont="1" applyFill="1" applyBorder="1" applyAlignment="1" applyProtection="1">
      <alignment horizontal="center" vertical="center"/>
      <protection locked="0"/>
    </xf>
    <xf numFmtId="165" fontId="9" fillId="0" borderId="29" xfId="5" applyNumberFormat="1" applyFont="1" applyBorder="1" applyAlignment="1" applyProtection="1">
      <alignment horizontal="center" vertical="center"/>
      <protection locked="0"/>
    </xf>
    <xf numFmtId="165" fontId="5" fillId="0" borderId="37" xfId="5" applyNumberFormat="1" applyFont="1" applyBorder="1" applyAlignment="1" applyProtection="1">
      <alignment horizontal="center" vertical="center"/>
      <protection locked="0"/>
    </xf>
    <xf numFmtId="1" fontId="22" fillId="0" borderId="0" xfId="5" applyNumberFormat="1" applyFont="1" applyAlignment="1" applyProtection="1">
      <alignment horizontal="center" vertical="center"/>
      <protection locked="0"/>
    </xf>
    <xf numFmtId="1" fontId="21" fillId="0" borderId="6" xfId="5" applyNumberFormat="1" applyFont="1" applyBorder="1" applyAlignment="1" applyProtection="1">
      <alignment horizontal="left" vertical="center"/>
      <protection locked="0"/>
    </xf>
    <xf numFmtId="0" fontId="9" fillId="9" borderId="87" xfId="5" applyFont="1" applyFill="1" applyBorder="1" applyAlignment="1">
      <alignment horizontal="center" vertical="center"/>
    </xf>
    <xf numFmtId="0" fontId="10" fillId="9" borderId="77" xfId="1" applyFont="1" applyFill="1" applyBorder="1" applyAlignment="1">
      <alignment horizontal="center" vertical="center"/>
    </xf>
    <xf numFmtId="0" fontId="10" fillId="0" borderId="116" xfId="1" applyFont="1" applyBorder="1" applyAlignment="1">
      <alignment horizontal="center" vertical="center"/>
    </xf>
    <xf numFmtId="0" fontId="10" fillId="0" borderId="117" xfId="1" applyFont="1" applyBorder="1" applyAlignment="1">
      <alignment horizontal="center" vertical="center"/>
    </xf>
    <xf numFmtId="0" fontId="14" fillId="7" borderId="98" xfId="2" applyFont="1" applyFill="1" applyBorder="1" applyAlignment="1" applyProtection="1">
      <alignment horizontal="center" vertical="center"/>
    </xf>
    <xf numFmtId="1" fontId="25" fillId="0" borderId="7" xfId="5" applyNumberFormat="1" applyFont="1" applyBorder="1" applyAlignment="1" applyProtection="1">
      <alignment horizontal="center" vertical="center"/>
      <protection locked="0"/>
    </xf>
    <xf numFmtId="1" fontId="9" fillId="11" borderId="7" xfId="5" applyNumberFormat="1" applyFont="1" applyFill="1" applyBorder="1" applyAlignment="1" applyProtection="1">
      <alignment horizontal="center" vertical="center"/>
      <protection locked="0"/>
    </xf>
    <xf numFmtId="0" fontId="14" fillId="7" borderId="0" xfId="2" applyFont="1" applyFill="1" applyBorder="1" applyAlignment="1" applyProtection="1">
      <alignment horizontal="center" vertical="center"/>
    </xf>
    <xf numFmtId="0" fontId="14" fillId="7" borderId="99" xfId="2" applyFont="1" applyFill="1" applyBorder="1" applyAlignment="1" applyProtection="1">
      <alignment horizontal="center" vertical="center"/>
    </xf>
    <xf numFmtId="0" fontId="7" fillId="6" borderId="107" xfId="1" applyFont="1" applyFill="1" applyBorder="1" applyAlignment="1">
      <alignment horizontal="center" vertical="center"/>
    </xf>
    <xf numFmtId="0" fontId="7" fillId="6" borderId="108" xfId="1" applyFont="1" applyFill="1" applyBorder="1" applyAlignment="1">
      <alignment horizontal="center" vertical="center"/>
    </xf>
    <xf numFmtId="0" fontId="7" fillId="6" borderId="112" xfId="1" applyFont="1" applyFill="1" applyBorder="1" applyAlignment="1">
      <alignment horizontal="center" vertical="center"/>
    </xf>
    <xf numFmtId="0" fontId="5" fillId="0" borderId="102" xfId="5" applyFont="1" applyBorder="1" applyAlignment="1">
      <alignment vertical="center"/>
    </xf>
    <xf numFmtId="0" fontId="5" fillId="0" borderId="33" xfId="5" applyFont="1" applyBorder="1" applyAlignment="1">
      <alignment vertical="center"/>
    </xf>
    <xf numFmtId="0" fontId="5" fillId="0" borderId="35" xfId="5" applyFont="1" applyBorder="1" applyAlignment="1">
      <alignment vertical="center"/>
    </xf>
    <xf numFmtId="0" fontId="5" fillId="0" borderId="103" xfId="5" applyFont="1" applyBorder="1" applyAlignment="1">
      <alignment vertical="center"/>
    </xf>
    <xf numFmtId="1" fontId="9" fillId="12" borderId="1" xfId="5" applyNumberFormat="1" applyFont="1" applyFill="1" applyBorder="1" applyAlignment="1">
      <alignment horizontal="center" vertical="center"/>
    </xf>
    <xf numFmtId="1" fontId="9" fillId="12" borderId="18" xfId="5" applyNumberFormat="1" applyFont="1" applyFill="1" applyBorder="1" applyAlignment="1" applyProtection="1">
      <alignment horizontal="center" vertical="center"/>
      <protection locked="0"/>
    </xf>
    <xf numFmtId="1" fontId="9" fillId="12" borderId="5" xfId="5" applyNumberFormat="1" applyFont="1" applyFill="1" applyBorder="1" applyAlignment="1" applyProtection="1">
      <alignment horizontal="center" vertical="center"/>
      <protection locked="0"/>
    </xf>
    <xf numFmtId="1" fontId="5" fillId="0" borderId="19" xfId="5" applyNumberFormat="1" applyFont="1" applyBorder="1" applyAlignment="1" applyProtection="1">
      <alignment vertical="center"/>
      <protection locked="0"/>
    </xf>
    <xf numFmtId="9" fontId="20" fillId="0" borderId="0" xfId="4" applyFont="1" applyFill="1" applyBorder="1" applyAlignment="1" applyProtection="1">
      <alignment horizontal="left" vertical="center"/>
      <protection locked="0"/>
    </xf>
    <xf numFmtId="1" fontId="20" fillId="0" borderId="0" xfId="4" applyNumberFormat="1" applyFont="1" applyFill="1" applyBorder="1" applyAlignment="1" applyProtection="1">
      <alignment horizontal="left" vertical="center"/>
      <protection locked="0"/>
    </xf>
    <xf numFmtId="1" fontId="20" fillId="5" borderId="121" xfId="5" applyNumberFormat="1" applyFont="1" applyFill="1" applyBorder="1" applyAlignment="1">
      <alignment horizontal="center" vertical="center"/>
    </xf>
    <xf numFmtId="164" fontId="20" fillId="14" borderId="58" xfId="4" applyNumberFormat="1" applyFont="1" applyFill="1" applyBorder="1" applyAlignment="1" applyProtection="1">
      <alignment horizontal="center" vertical="center"/>
    </xf>
    <xf numFmtId="164" fontId="20" fillId="14" borderId="59" xfId="4" applyNumberFormat="1" applyFont="1" applyFill="1" applyBorder="1" applyAlignment="1" applyProtection="1">
      <alignment horizontal="center" vertical="center"/>
    </xf>
    <xf numFmtId="164" fontId="20" fillId="14" borderId="52" xfId="4" applyNumberFormat="1" applyFont="1" applyFill="1" applyBorder="1" applyAlignment="1" applyProtection="1">
      <alignment horizontal="center" vertical="center"/>
    </xf>
    <xf numFmtId="1" fontId="22" fillId="0" borderId="15" xfId="5" applyNumberFormat="1" applyFont="1" applyBorder="1" applyAlignment="1" applyProtection="1">
      <alignment horizontal="center" vertical="center"/>
      <protection locked="0"/>
    </xf>
    <xf numFmtId="1" fontId="22" fillId="0" borderId="4" xfId="5" applyNumberFormat="1" applyFont="1" applyBorder="1" applyAlignment="1" applyProtection="1">
      <alignment horizontal="center" vertical="center"/>
      <protection locked="0"/>
    </xf>
    <xf numFmtId="1" fontId="20" fillId="4" borderId="122" xfId="5" applyNumberFormat="1" applyFont="1" applyFill="1" applyBorder="1" applyAlignment="1">
      <alignment horizontal="center" vertical="center"/>
    </xf>
    <xf numFmtId="1" fontId="20" fillId="4" borderId="54" xfId="5" applyNumberFormat="1" applyFont="1" applyFill="1" applyBorder="1" applyAlignment="1">
      <alignment horizontal="center" vertical="center"/>
    </xf>
    <xf numFmtId="165" fontId="10" fillId="0" borderId="59" xfId="5" applyNumberFormat="1" applyFont="1" applyBorder="1" applyAlignment="1" applyProtection="1">
      <alignment vertical="center"/>
      <protection locked="0"/>
    </xf>
    <xf numFmtId="165" fontId="10" fillId="0" borderId="52" xfId="5" applyNumberFormat="1" applyFont="1" applyBorder="1" applyAlignment="1" applyProtection="1">
      <alignment horizontal="right" vertical="center"/>
      <protection locked="0"/>
    </xf>
    <xf numFmtId="165" fontId="10" fillId="0" borderId="59" xfId="5" applyNumberFormat="1" applyFont="1" applyBorder="1" applyAlignment="1" applyProtection="1">
      <alignment horizontal="right" vertical="center"/>
      <protection locked="0"/>
    </xf>
    <xf numFmtId="165" fontId="10" fillId="0" borderId="103" xfId="5" applyNumberFormat="1" applyFont="1" applyBorder="1" applyAlignment="1" applyProtection="1">
      <alignment horizontal="right" vertical="center"/>
      <protection locked="0"/>
    </xf>
    <xf numFmtId="165" fontId="10" fillId="0" borderId="58" xfId="5" applyNumberFormat="1" applyFont="1" applyBorder="1" applyAlignment="1" applyProtection="1">
      <alignment horizontal="right" vertical="center"/>
      <protection locked="0"/>
    </xf>
    <xf numFmtId="165" fontId="10" fillId="0" borderId="52" xfId="5" applyNumberFormat="1" applyFont="1" applyBorder="1" applyAlignment="1" applyProtection="1">
      <alignment vertical="center"/>
      <protection locked="0"/>
    </xf>
    <xf numFmtId="1" fontId="21" fillId="0" borderId="26" xfId="5" applyNumberFormat="1" applyFont="1" applyBorder="1" applyAlignment="1" applyProtection="1">
      <alignment horizontal="left" vertical="center"/>
      <protection locked="0"/>
    </xf>
    <xf numFmtId="1" fontId="5" fillId="0" borderId="25" xfId="5" applyNumberFormat="1" applyFont="1" applyBorder="1" applyAlignment="1" applyProtection="1">
      <alignment horizontal="center" vertical="center"/>
      <protection locked="0"/>
    </xf>
    <xf numFmtId="1" fontId="5" fillId="0" borderId="1" xfId="5" applyNumberFormat="1" applyFont="1" applyBorder="1" applyAlignment="1" applyProtection="1">
      <alignment horizontal="center" vertical="center"/>
      <protection locked="0"/>
    </xf>
    <xf numFmtId="1" fontId="5" fillId="0" borderId="7" xfId="5" applyNumberFormat="1" applyFont="1" applyBorder="1" applyAlignment="1" applyProtection="1">
      <alignment vertical="center"/>
      <protection locked="0"/>
    </xf>
    <xf numFmtId="0" fontId="10" fillId="0" borderId="84" xfId="86" applyFont="1" applyBorder="1" applyAlignment="1">
      <alignment horizontal="center" vertical="center"/>
    </xf>
    <xf numFmtId="0" fontId="10" fillId="0" borderId="76" xfId="1" applyFont="1" applyBorder="1" applyAlignment="1">
      <alignment horizontal="center" vertical="center"/>
    </xf>
    <xf numFmtId="1" fontId="9" fillId="12" borderId="17" xfId="86" applyNumberFormat="1" applyFont="1" applyFill="1" applyBorder="1" applyAlignment="1" applyProtection="1">
      <alignment horizontal="center" vertical="center"/>
      <protection locked="0"/>
    </xf>
    <xf numFmtId="1" fontId="9" fillId="12" borderId="4" xfId="86" applyNumberFormat="1" applyFont="1" applyFill="1" applyBorder="1" applyAlignment="1" applyProtection="1">
      <alignment horizontal="center" vertical="center"/>
      <protection locked="0"/>
    </xf>
    <xf numFmtId="0" fontId="10" fillId="0" borderId="0" xfId="5" applyFont="1" applyAlignment="1">
      <alignment horizontal="center" vertical="center"/>
    </xf>
    <xf numFmtId="1" fontId="9" fillId="12" borderId="22" xfId="5" applyNumberFormat="1" applyFont="1" applyFill="1" applyBorder="1" applyAlignment="1" applyProtection="1">
      <alignment horizontal="center" vertical="center"/>
      <protection locked="0"/>
    </xf>
    <xf numFmtId="1" fontId="20" fillId="4" borderId="53" xfId="86" applyNumberFormat="1" applyFont="1" applyFill="1" applyBorder="1" applyAlignment="1">
      <alignment horizontal="center" vertical="center"/>
    </xf>
    <xf numFmtId="0" fontId="10" fillId="0" borderId="123" xfId="51" applyFont="1" applyBorder="1" applyAlignment="1">
      <alignment horizontal="center" vertical="center" wrapText="1"/>
    </xf>
    <xf numFmtId="0" fontId="10" fillId="0" borderId="124" xfId="1" applyFont="1" applyBorder="1" applyAlignment="1">
      <alignment horizontal="center" vertical="center"/>
    </xf>
    <xf numFmtId="0" fontId="10" fillId="9" borderId="76" xfId="1" applyFont="1" applyFill="1" applyBorder="1" applyAlignment="1">
      <alignment horizontal="center" vertical="center"/>
    </xf>
    <xf numFmtId="1" fontId="10" fillId="9" borderId="77" xfId="1" applyNumberFormat="1" applyFont="1" applyFill="1" applyBorder="1" applyAlignment="1" applyProtection="1">
      <alignment horizontal="center" vertical="center"/>
      <protection locked="0"/>
    </xf>
    <xf numFmtId="0" fontId="5" fillId="7" borderId="125" xfId="1" applyFont="1" applyFill="1" applyBorder="1" applyAlignment="1">
      <alignment vertical="center"/>
    </xf>
    <xf numFmtId="0" fontId="10" fillId="0" borderId="126" xfId="1" applyFont="1" applyBorder="1" applyAlignment="1">
      <alignment horizontal="center" vertical="center"/>
    </xf>
    <xf numFmtId="0" fontId="5" fillId="7" borderId="127" xfId="1" applyFont="1" applyFill="1" applyBorder="1" applyAlignment="1">
      <alignment vertical="center"/>
    </xf>
    <xf numFmtId="0" fontId="2" fillId="0" borderId="131" xfId="1" applyBorder="1"/>
    <xf numFmtId="0" fontId="2" fillId="0" borderId="132" xfId="1" applyBorder="1"/>
    <xf numFmtId="0" fontId="2" fillId="0" borderId="133" xfId="1" applyBorder="1"/>
    <xf numFmtId="0" fontId="5" fillId="9" borderId="125" xfId="1" applyFont="1" applyFill="1" applyBorder="1" applyAlignment="1">
      <alignment vertical="center"/>
    </xf>
    <xf numFmtId="0" fontId="0" fillId="0" borderId="134" xfId="0" applyBorder="1"/>
    <xf numFmtId="0" fontId="5" fillId="9" borderId="127" xfId="1" applyFont="1" applyFill="1" applyBorder="1" applyAlignment="1">
      <alignment vertical="center"/>
    </xf>
    <xf numFmtId="0" fontId="2" fillId="0" borderId="135" xfId="1" applyBorder="1"/>
    <xf numFmtId="0" fontId="5" fillId="9" borderId="134" xfId="1" applyFont="1" applyFill="1" applyBorder="1" applyAlignment="1">
      <alignment vertical="center"/>
    </xf>
    <xf numFmtId="0" fontId="0" fillId="0" borderId="136" xfId="0" applyBorder="1"/>
    <xf numFmtId="0" fontId="0" fillId="0" borderId="1" xfId="0" applyBorder="1"/>
    <xf numFmtId="1" fontId="20" fillId="5" borderId="137" xfId="5" applyNumberFormat="1" applyFont="1" applyFill="1" applyBorder="1" applyAlignment="1">
      <alignment horizontal="center" vertical="center"/>
    </xf>
    <xf numFmtId="1" fontId="20" fillId="5" borderId="46" xfId="5" applyNumberFormat="1" applyFont="1" applyFill="1" applyBorder="1" applyAlignment="1">
      <alignment horizontal="center" vertical="center"/>
    </xf>
    <xf numFmtId="1" fontId="20" fillId="5" borderId="14" xfId="5" applyNumberFormat="1" applyFont="1" applyFill="1" applyBorder="1" applyAlignment="1">
      <alignment horizontal="center" vertical="center"/>
    </xf>
    <xf numFmtId="1" fontId="21" fillId="0" borderId="20" xfId="5" applyNumberFormat="1" applyFont="1" applyBorder="1" applyAlignment="1" applyProtection="1">
      <alignment horizontal="center" vertical="center"/>
      <protection locked="0"/>
    </xf>
    <xf numFmtId="0" fontId="3" fillId="0" borderId="7" xfId="5" applyBorder="1"/>
    <xf numFmtId="1" fontId="20" fillId="0" borderId="7" xfId="5" applyNumberFormat="1" applyFont="1" applyBorder="1" applyAlignment="1">
      <alignment horizontal="center" vertical="center"/>
    </xf>
    <xf numFmtId="1" fontId="20" fillId="0" borderId="27" xfId="5" applyNumberFormat="1" applyFont="1" applyBorder="1" applyAlignment="1">
      <alignment horizontal="center" vertical="center"/>
    </xf>
    <xf numFmtId="1" fontId="21" fillId="0" borderId="17" xfId="5" applyNumberFormat="1" applyFont="1" applyBorder="1" applyAlignment="1" applyProtection="1">
      <alignment horizontal="center" vertical="center"/>
      <protection locked="0"/>
    </xf>
    <xf numFmtId="1" fontId="20" fillId="0" borderId="4" xfId="5" applyNumberFormat="1" applyFont="1" applyBorder="1" applyAlignment="1">
      <alignment horizontal="center" vertical="center"/>
    </xf>
    <xf numFmtId="1" fontId="21" fillId="0" borderId="15" xfId="5" applyNumberFormat="1" applyFont="1" applyBorder="1" applyAlignment="1" applyProtection="1">
      <alignment horizontal="center" vertical="center"/>
      <protection locked="0"/>
    </xf>
    <xf numFmtId="0" fontId="3" fillId="0" borderId="1" xfId="5" applyBorder="1"/>
    <xf numFmtId="1" fontId="21" fillId="2" borderId="1" xfId="5" applyNumberFormat="1" applyFont="1" applyFill="1" applyBorder="1" applyAlignment="1" applyProtection="1">
      <alignment horizontal="center" vertical="center"/>
      <protection locked="0"/>
    </xf>
    <xf numFmtId="1" fontId="20" fillId="0" borderId="1" xfId="5" applyNumberFormat="1" applyFont="1" applyBorder="1" applyAlignment="1">
      <alignment horizontal="center" vertical="center"/>
    </xf>
    <xf numFmtId="1" fontId="20" fillId="0" borderId="25" xfId="5" applyNumberFormat="1" applyFont="1" applyBorder="1" applyAlignment="1">
      <alignment horizontal="center" vertical="center"/>
    </xf>
    <xf numFmtId="2" fontId="10" fillId="0" borderId="39" xfId="5" applyNumberFormat="1" applyFont="1" applyBorder="1" applyAlignment="1">
      <alignment horizontal="center" vertical="center"/>
    </xf>
    <xf numFmtId="0" fontId="5" fillId="0" borderId="38" xfId="5" applyFont="1" applyBorder="1" applyAlignment="1">
      <alignment vertical="center"/>
    </xf>
    <xf numFmtId="2" fontId="10" fillId="0" borderId="38" xfId="5" applyNumberFormat="1" applyFont="1" applyBorder="1" applyAlignment="1" applyProtection="1">
      <alignment horizontal="center" vertical="center"/>
      <protection locked="0"/>
    </xf>
    <xf numFmtId="0" fontId="18" fillId="0" borderId="102" xfId="5" applyFont="1" applyBorder="1" applyAlignment="1">
      <alignment horizontal="center" vertical="center"/>
    </xf>
    <xf numFmtId="0" fontId="18" fillId="0" borderId="33" xfId="5" applyFont="1" applyBorder="1" applyAlignment="1">
      <alignment horizontal="center" vertical="center"/>
    </xf>
    <xf numFmtId="0" fontId="18" fillId="0" borderId="103" xfId="5" applyFont="1" applyBorder="1" applyAlignment="1">
      <alignment horizontal="center" vertical="center"/>
    </xf>
    <xf numFmtId="1" fontId="9" fillId="0" borderId="138" xfId="5" applyNumberFormat="1" applyFont="1" applyBorder="1" applyAlignment="1">
      <alignment horizontal="center" vertical="center"/>
    </xf>
    <xf numFmtId="1" fontId="10" fillId="0" borderId="34" xfId="5" applyNumberFormat="1" applyFont="1" applyBorder="1" applyAlignment="1">
      <alignment horizontal="center" vertical="center"/>
    </xf>
    <xf numFmtId="1" fontId="20" fillId="4" borderId="24" xfId="5" applyNumberFormat="1" applyFont="1" applyFill="1" applyBorder="1" applyAlignment="1">
      <alignment horizontal="center" vertical="center"/>
    </xf>
    <xf numFmtId="9" fontId="20" fillId="4" borderId="49" xfId="4" applyFont="1" applyFill="1" applyBorder="1" applyAlignment="1" applyProtection="1">
      <alignment horizontal="center" vertical="center"/>
    </xf>
    <xf numFmtId="1" fontId="9" fillId="10" borderId="20" xfId="5" applyNumberFormat="1" applyFont="1" applyFill="1" applyBorder="1" applyAlignment="1" applyProtection="1">
      <alignment horizontal="center" vertical="center"/>
      <protection locked="0"/>
    </xf>
    <xf numFmtId="1" fontId="10" fillId="0" borderId="27" xfId="5" applyNumberFormat="1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123" xfId="1" applyFont="1" applyBorder="1" applyAlignment="1">
      <alignment horizontal="center" vertical="center"/>
    </xf>
    <xf numFmtId="0" fontId="10" fillId="0" borderId="140" xfId="15" applyFont="1" applyBorder="1" applyAlignment="1">
      <alignment horizontal="center" vertical="center" wrapText="1"/>
    </xf>
    <xf numFmtId="1" fontId="10" fillId="0" borderId="88" xfId="5" applyNumberFormat="1" applyFont="1" applyBorder="1" applyAlignment="1" applyProtection="1">
      <alignment horizontal="center" vertical="center"/>
      <protection locked="0"/>
    </xf>
    <xf numFmtId="1" fontId="9" fillId="12" borderId="4" xfId="5" applyNumberFormat="1" applyFont="1" applyFill="1" applyBorder="1" applyAlignment="1" applyProtection="1">
      <alignment horizontal="center" vertical="center"/>
      <protection locked="0"/>
    </xf>
    <xf numFmtId="0" fontId="10" fillId="0" borderId="141" xfId="1" applyFont="1" applyBorder="1" applyAlignment="1">
      <alignment horizontal="center" vertical="center"/>
    </xf>
    <xf numFmtId="0" fontId="10" fillId="0" borderId="140" xfId="1" applyFont="1" applyBorder="1" applyAlignment="1">
      <alignment horizontal="center" vertical="center"/>
    </xf>
    <xf numFmtId="0" fontId="10" fillId="0" borderId="142" xfId="1" applyFont="1" applyBorder="1" applyAlignment="1">
      <alignment horizontal="center" vertical="center"/>
    </xf>
    <xf numFmtId="0" fontId="9" fillId="0" borderId="92" xfId="5" applyFont="1" applyBorder="1" applyAlignment="1">
      <alignment horizontal="center" vertical="center"/>
    </xf>
    <xf numFmtId="2" fontId="10" fillId="0" borderId="62" xfId="5" applyNumberFormat="1" applyFont="1" applyBorder="1" applyAlignment="1">
      <alignment horizontal="center" vertical="center"/>
    </xf>
    <xf numFmtId="2" fontId="10" fillId="0" borderId="61" xfId="5" applyNumberFormat="1" applyFont="1" applyBorder="1" applyAlignment="1">
      <alignment horizontal="center" vertical="center"/>
    </xf>
    <xf numFmtId="2" fontId="10" fillId="0" borderId="61" xfId="5" applyNumberFormat="1" applyFont="1" applyBorder="1" applyAlignment="1" applyProtection="1">
      <alignment horizontal="center" vertical="center"/>
      <protection locked="0"/>
    </xf>
    <xf numFmtId="2" fontId="10" fillId="0" borderId="143" xfId="5" applyNumberFormat="1" applyFont="1" applyBorder="1" applyAlignment="1" applyProtection="1">
      <alignment horizontal="center" vertical="center"/>
      <protection locked="0"/>
    </xf>
    <xf numFmtId="1" fontId="25" fillId="0" borderId="4" xfId="5" applyNumberFormat="1" applyFont="1" applyBorder="1" applyAlignment="1" applyProtection="1">
      <alignment horizontal="center" vertical="center"/>
      <protection locked="0"/>
    </xf>
    <xf numFmtId="1" fontId="9" fillId="0" borderId="10" xfId="5" applyNumberFormat="1" applyFont="1" applyBorder="1" applyAlignment="1" applyProtection="1">
      <alignment horizontal="center" vertical="center"/>
      <protection locked="0"/>
    </xf>
    <xf numFmtId="0" fontId="9" fillId="0" borderId="93" xfId="5" applyFont="1" applyBorder="1" applyAlignment="1">
      <alignment horizontal="center" vertical="center"/>
    </xf>
    <xf numFmtId="1" fontId="9" fillId="12" borderId="17" xfId="5" applyNumberFormat="1" applyFont="1" applyFill="1" applyBorder="1" applyAlignment="1" applyProtection="1">
      <alignment horizontal="center" vertical="center"/>
      <protection locked="0"/>
    </xf>
    <xf numFmtId="1" fontId="22" fillId="12" borderId="4" xfId="5" applyNumberFormat="1" applyFont="1" applyFill="1" applyBorder="1" applyAlignment="1" applyProtection="1">
      <alignment horizontal="center" vertical="center"/>
      <protection locked="0"/>
    </xf>
    <xf numFmtId="0" fontId="9" fillId="9" borderId="93" xfId="5" applyFont="1" applyFill="1" applyBorder="1" applyAlignment="1">
      <alignment horizontal="center" vertical="center"/>
    </xf>
    <xf numFmtId="0" fontId="0" fillId="0" borderId="21" xfId="0" applyBorder="1"/>
    <xf numFmtId="1" fontId="10" fillId="0" borderId="0" xfId="5" applyNumberFormat="1" applyFont="1" applyAlignment="1" applyProtection="1">
      <alignment horizontal="center" vertical="center"/>
      <protection locked="0"/>
    </xf>
    <xf numFmtId="0" fontId="10" fillId="0" borderId="144" xfId="5" applyFont="1" applyBorder="1" applyAlignment="1">
      <alignment horizontal="center" vertical="center"/>
    </xf>
    <xf numFmtId="0" fontId="10" fillId="0" borderId="139" xfId="5" applyFont="1" applyBorder="1" applyAlignment="1">
      <alignment horizontal="center" vertical="center"/>
    </xf>
    <xf numFmtId="0" fontId="10" fillId="0" borderId="145" xfId="1" applyFont="1" applyBorder="1" applyAlignment="1">
      <alignment horizontal="center" vertical="center"/>
    </xf>
    <xf numFmtId="0" fontId="10" fillId="0" borderId="124" xfId="5" applyFont="1" applyBorder="1" applyAlignment="1">
      <alignment horizontal="center" vertical="center"/>
    </xf>
    <xf numFmtId="0" fontId="10" fillId="0" borderId="141" xfId="21" applyFont="1" applyBorder="1" applyAlignment="1">
      <alignment horizontal="center" vertical="center" wrapText="1"/>
    </xf>
    <xf numFmtId="0" fontId="10" fillId="0" borderId="141" xfId="51" applyFont="1" applyBorder="1" applyAlignment="1">
      <alignment horizontal="center" vertical="center" wrapText="1"/>
    </xf>
    <xf numFmtId="0" fontId="10" fillId="9" borderId="123" xfId="1" applyFont="1" applyFill="1" applyBorder="1" applyAlignment="1">
      <alignment horizontal="center" vertical="center"/>
    </xf>
    <xf numFmtId="0" fontId="10" fillId="0" borderId="124" xfId="15" applyFont="1" applyBorder="1" applyAlignment="1">
      <alignment horizontal="center" vertical="center" wrapText="1"/>
    </xf>
    <xf numFmtId="0" fontId="10" fillId="0" borderId="142" xfId="15" applyFont="1" applyBorder="1" applyAlignment="1">
      <alignment horizontal="center" vertical="center" wrapText="1"/>
    </xf>
    <xf numFmtId="0" fontId="9" fillId="11" borderId="0" xfId="5" applyFont="1" applyFill="1" applyAlignment="1">
      <alignment horizontal="center" vertical="center"/>
    </xf>
    <xf numFmtId="0" fontId="0" fillId="0" borderId="91" xfId="0" applyBorder="1"/>
    <xf numFmtId="0" fontId="8" fillId="0" borderId="0" xfId="1" applyFont="1" applyAlignment="1">
      <alignment horizontal="center" vertical="center"/>
    </xf>
    <xf numFmtId="0" fontId="12" fillId="0" borderId="105" xfId="1" applyFont="1" applyBorder="1" applyAlignment="1">
      <alignment horizontal="center" vertical="center"/>
    </xf>
    <xf numFmtId="0" fontId="0" fillId="0" borderId="65" xfId="0" applyBorder="1"/>
    <xf numFmtId="0" fontId="10" fillId="0" borderId="147" xfId="1" applyFont="1" applyBorder="1" applyAlignment="1">
      <alignment horizontal="center" vertical="center"/>
    </xf>
    <xf numFmtId="0" fontId="10" fillId="0" borderId="148" xfId="1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0" fillId="0" borderId="142" xfId="5" applyFont="1" applyBorder="1" applyAlignment="1">
      <alignment horizontal="center" vertical="center"/>
    </xf>
    <xf numFmtId="0" fontId="10" fillId="0" borderId="106" xfId="51" applyFont="1" applyBorder="1" applyAlignment="1">
      <alignment horizontal="center" vertical="center" wrapText="1"/>
    </xf>
    <xf numFmtId="1" fontId="9" fillId="12" borderId="146" xfId="5" applyNumberFormat="1" applyFont="1" applyFill="1" applyBorder="1" applyAlignment="1" applyProtection="1">
      <alignment horizontal="center" vertical="center"/>
      <protection locked="0"/>
    </xf>
    <xf numFmtId="1" fontId="20" fillId="5" borderId="40" xfId="5" applyNumberFormat="1" applyFont="1" applyFill="1" applyBorder="1" applyAlignment="1">
      <alignment horizontal="center" vertical="center"/>
    </xf>
    <xf numFmtId="1" fontId="20" fillId="5" borderId="3" xfId="5" applyNumberFormat="1" applyFont="1" applyFill="1" applyBorder="1" applyAlignment="1">
      <alignment horizontal="center" vertical="center"/>
    </xf>
    <xf numFmtId="1" fontId="20" fillId="5" borderId="24" xfId="5" applyNumberFormat="1" applyFont="1" applyFill="1" applyBorder="1" applyAlignment="1">
      <alignment horizontal="center" vertical="center"/>
    </xf>
    <xf numFmtId="1" fontId="9" fillId="12" borderId="15" xfId="5" applyNumberFormat="1" applyFont="1" applyFill="1" applyBorder="1" applyAlignment="1">
      <alignment horizontal="center" vertical="center"/>
    </xf>
    <xf numFmtId="1" fontId="10" fillId="0" borderId="7" xfId="5" applyNumberFormat="1" applyFont="1" applyBorder="1" applyAlignment="1" applyProtection="1">
      <alignment horizontal="center" vertical="center"/>
      <protection locked="0"/>
    </xf>
    <xf numFmtId="0" fontId="12" fillId="0" borderId="134" xfId="1" applyFont="1" applyBorder="1" applyAlignment="1">
      <alignment horizontal="center" vertical="center"/>
    </xf>
    <xf numFmtId="0" fontId="10" fillId="0" borderId="149" xfId="1" applyFont="1" applyBorder="1" applyAlignment="1">
      <alignment horizontal="center" vertical="center"/>
    </xf>
    <xf numFmtId="0" fontId="10" fillId="0" borderId="150" xfId="1" applyFont="1" applyBorder="1" applyAlignment="1">
      <alignment horizontal="center" vertical="center"/>
    </xf>
    <xf numFmtId="0" fontId="10" fillId="0" borderId="139" xfId="1" applyFont="1" applyBorder="1" applyAlignment="1">
      <alignment horizontal="center" vertical="center"/>
    </xf>
    <xf numFmtId="0" fontId="10" fillId="0" borderId="151" xfId="1" applyFont="1" applyBorder="1" applyAlignment="1">
      <alignment horizontal="center" vertical="center"/>
    </xf>
    <xf numFmtId="0" fontId="10" fillId="0" borderId="0" xfId="15" applyFont="1" applyAlignment="1">
      <alignment horizontal="center" vertical="center" wrapText="1"/>
    </xf>
    <xf numFmtId="0" fontId="10" fillId="0" borderId="152" xfId="1" applyFont="1" applyBorder="1" applyAlignment="1">
      <alignment horizontal="center" vertical="center"/>
    </xf>
    <xf numFmtId="0" fontId="9" fillId="9" borderId="153" xfId="5" applyFont="1" applyFill="1" applyBorder="1" applyAlignment="1">
      <alignment horizontal="center" vertical="center"/>
    </xf>
    <xf numFmtId="0" fontId="9" fillId="9" borderId="147" xfId="5" applyFont="1" applyFill="1" applyBorder="1" applyAlignment="1">
      <alignment horizontal="center" vertical="center"/>
    </xf>
    <xf numFmtId="1" fontId="9" fillId="18" borderId="15" xfId="5" applyNumberFormat="1" applyFont="1" applyFill="1" applyBorder="1" applyAlignment="1" applyProtection="1">
      <alignment horizontal="center" vertical="center"/>
      <protection locked="0"/>
    </xf>
    <xf numFmtId="0" fontId="9" fillId="0" borderId="0" xfId="5" applyFont="1" applyAlignment="1">
      <alignment horizontal="center" vertical="center"/>
    </xf>
    <xf numFmtId="0" fontId="10" fillId="0" borderId="154" xfId="1" applyFont="1" applyBorder="1" applyAlignment="1">
      <alignment horizontal="center" vertical="center"/>
    </xf>
    <xf numFmtId="0" fontId="31" fillId="0" borderId="155" xfId="0" applyFont="1" applyBorder="1" applyAlignment="1">
      <alignment horizontal="center" vertical="center"/>
    </xf>
    <xf numFmtId="0" fontId="10" fillId="0" borderId="151" xfId="51" applyFont="1" applyBorder="1" applyAlignment="1">
      <alignment horizontal="center" vertical="center" wrapText="1"/>
    </xf>
    <xf numFmtId="0" fontId="10" fillId="0" borderId="156" xfId="1" applyFont="1" applyBorder="1" applyAlignment="1">
      <alignment horizontal="center" vertical="center"/>
    </xf>
    <xf numFmtId="1" fontId="9" fillId="0" borderId="146" xfId="5" applyNumberFormat="1" applyFont="1" applyBorder="1" applyAlignment="1" applyProtection="1">
      <alignment horizontal="center" vertical="center"/>
      <protection locked="0"/>
    </xf>
    <xf numFmtId="0" fontId="10" fillId="0" borderId="157" xfId="1" applyFont="1" applyBorder="1" applyAlignment="1">
      <alignment horizontal="center" vertical="center"/>
    </xf>
    <xf numFmtId="0" fontId="10" fillId="0" borderId="158" xfId="15" applyFont="1" applyBorder="1" applyAlignment="1">
      <alignment horizontal="center" vertical="center" wrapText="1"/>
    </xf>
    <xf numFmtId="0" fontId="10" fillId="0" borderId="159" xfId="15" applyFont="1" applyBorder="1" applyAlignment="1">
      <alignment horizontal="center" vertical="center" wrapText="1"/>
    </xf>
    <xf numFmtId="0" fontId="7" fillId="6" borderId="85" xfId="1" applyFont="1" applyFill="1" applyBorder="1" applyAlignment="1">
      <alignment horizontal="center" vertical="center"/>
    </xf>
    <xf numFmtId="0" fontId="7" fillId="6" borderId="65" xfId="1" applyFont="1" applyFill="1" applyBorder="1" applyAlignment="1">
      <alignment horizontal="center" vertical="center"/>
    </xf>
    <xf numFmtId="0" fontId="7" fillId="6" borderId="109" xfId="1" applyFont="1" applyFill="1" applyBorder="1" applyAlignment="1">
      <alignment horizontal="center" vertical="center"/>
    </xf>
    <xf numFmtId="0" fontId="7" fillId="6" borderId="107" xfId="1" applyFont="1" applyFill="1" applyBorder="1" applyAlignment="1">
      <alignment horizontal="center" vertical="center"/>
    </xf>
    <xf numFmtId="0" fontId="7" fillId="6" borderId="108" xfId="1" applyFont="1" applyFill="1" applyBorder="1" applyAlignment="1">
      <alignment horizontal="center" vertical="center"/>
    </xf>
    <xf numFmtId="0" fontId="7" fillId="6" borderId="112" xfId="1" applyFont="1" applyFill="1" applyBorder="1" applyAlignment="1">
      <alignment horizontal="center" vertical="center"/>
    </xf>
    <xf numFmtId="0" fontId="29" fillId="6" borderId="128" xfId="1" applyFont="1" applyFill="1" applyBorder="1" applyAlignment="1">
      <alignment horizontal="center" vertical="center"/>
    </xf>
    <xf numFmtId="0" fontId="29" fillId="6" borderId="129" xfId="1" applyFont="1" applyFill="1" applyBorder="1" applyAlignment="1">
      <alignment horizontal="center" vertical="center"/>
    </xf>
    <xf numFmtId="0" fontId="29" fillId="6" borderId="130" xfId="1" applyFont="1" applyFill="1" applyBorder="1" applyAlignment="1">
      <alignment horizontal="center" vertical="center"/>
    </xf>
    <xf numFmtId="0" fontId="7" fillId="6" borderId="94" xfId="1" applyFont="1" applyFill="1" applyBorder="1" applyAlignment="1">
      <alignment horizontal="center" vertical="center"/>
    </xf>
    <xf numFmtId="0" fontId="7" fillId="6" borderId="110" xfId="1" applyFont="1" applyFill="1" applyBorder="1" applyAlignment="1">
      <alignment horizontal="center" vertical="center"/>
    </xf>
    <xf numFmtId="0" fontId="7" fillId="6" borderId="71" xfId="1" applyFont="1" applyFill="1" applyBorder="1" applyAlignment="1">
      <alignment horizontal="center" vertical="center"/>
    </xf>
    <xf numFmtId="0" fontId="7" fillId="6" borderId="111" xfId="1" applyFont="1" applyFill="1" applyBorder="1" applyAlignment="1">
      <alignment horizontal="center" vertical="center"/>
    </xf>
    <xf numFmtId="0" fontId="7" fillId="6" borderId="118" xfId="1" applyFont="1" applyFill="1" applyBorder="1" applyAlignment="1">
      <alignment horizontal="center" vertical="center"/>
    </xf>
    <xf numFmtId="0" fontId="7" fillId="6" borderId="119" xfId="1" applyFont="1" applyFill="1" applyBorder="1" applyAlignment="1">
      <alignment horizontal="center" vertical="center"/>
    </xf>
    <xf numFmtId="0" fontId="7" fillId="6" borderId="120" xfId="1" applyFont="1" applyFill="1" applyBorder="1" applyAlignment="1">
      <alignment horizontal="center" vertical="center"/>
    </xf>
    <xf numFmtId="0" fontId="5" fillId="9" borderId="0" xfId="1" applyFont="1" applyFill="1" applyAlignment="1">
      <alignment vertical="center"/>
    </xf>
    <xf numFmtId="0" fontId="7" fillId="6" borderId="64" xfId="1" applyFont="1" applyFill="1" applyBorder="1" applyAlignment="1">
      <alignment horizontal="center" vertical="center"/>
    </xf>
    <xf numFmtId="0" fontId="7" fillId="17" borderId="94" xfId="1" applyFont="1" applyFill="1" applyBorder="1" applyAlignment="1">
      <alignment horizontal="center" vertical="center"/>
    </xf>
    <xf numFmtId="0" fontId="7" fillId="17" borderId="70" xfId="1" applyFont="1" applyFill="1" applyBorder="1" applyAlignment="1">
      <alignment horizontal="center" vertical="center"/>
    </xf>
    <xf numFmtId="0" fontId="14" fillId="7" borderId="98" xfId="2" applyFont="1" applyFill="1" applyBorder="1" applyAlignment="1" applyProtection="1">
      <alignment horizontal="center" vertical="center"/>
    </xf>
    <xf numFmtId="0" fontId="14" fillId="7" borderId="66" xfId="2" applyFont="1" applyFill="1" applyBorder="1" applyAlignment="1" applyProtection="1">
      <alignment horizontal="center" vertical="center"/>
    </xf>
    <xf numFmtId="0" fontId="14" fillId="7" borderId="100" xfId="2" applyFont="1" applyFill="1" applyBorder="1" applyAlignment="1" applyProtection="1">
      <alignment horizontal="center" vertical="center"/>
    </xf>
    <xf numFmtId="0" fontId="11" fillId="7" borderId="98" xfId="1" applyFont="1" applyFill="1" applyBorder="1" applyAlignment="1">
      <alignment horizontal="center" vertical="center"/>
    </xf>
    <xf numFmtId="0" fontId="11" fillId="7" borderId="66" xfId="1" applyFont="1" applyFill="1" applyBorder="1" applyAlignment="1">
      <alignment horizontal="center" vertical="center"/>
    </xf>
    <xf numFmtId="0" fontId="11" fillId="7" borderId="100" xfId="1" applyFont="1" applyFill="1" applyBorder="1" applyAlignment="1">
      <alignment horizontal="center" vertical="center"/>
    </xf>
    <xf numFmtId="0" fontId="13" fillId="7" borderId="98" xfId="1" applyFont="1" applyFill="1" applyBorder="1" applyAlignment="1">
      <alignment horizontal="center" vertical="center"/>
    </xf>
    <xf numFmtId="0" fontId="13" fillId="7" borderId="66" xfId="1" applyFont="1" applyFill="1" applyBorder="1" applyAlignment="1">
      <alignment horizontal="center" vertical="center"/>
    </xf>
    <xf numFmtId="0" fontId="13" fillId="7" borderId="100" xfId="1" applyFont="1" applyFill="1" applyBorder="1" applyAlignment="1">
      <alignment horizontal="center" vertical="center"/>
    </xf>
    <xf numFmtId="1" fontId="18" fillId="18" borderId="19" xfId="5" applyNumberFormat="1" applyFont="1" applyFill="1" applyBorder="1" applyAlignment="1" applyProtection="1">
      <alignment horizontal="center" vertical="center"/>
      <protection locked="0"/>
    </xf>
    <xf numFmtId="1" fontId="20" fillId="19" borderId="26" xfId="5" applyNumberFormat="1" applyFont="1" applyFill="1" applyBorder="1" applyAlignment="1" applyProtection="1">
      <alignment horizontal="center" vertical="center"/>
      <protection locked="0"/>
    </xf>
    <xf numFmtId="1" fontId="20" fillId="3" borderId="26" xfId="5" applyNumberFormat="1" applyFont="1" applyFill="1" applyBorder="1" applyAlignment="1" applyProtection="1">
      <alignment horizontal="center" vertical="center"/>
      <protection locked="0"/>
    </xf>
    <xf numFmtId="1" fontId="20" fillId="10" borderId="26" xfId="4" applyNumberFormat="1" applyFont="1" applyFill="1" applyBorder="1" applyAlignment="1" applyProtection="1">
      <alignment horizontal="center" vertical="center"/>
      <protection locked="0"/>
    </xf>
    <xf numFmtId="1" fontId="19" fillId="4" borderId="16" xfId="5" applyNumberFormat="1" applyFont="1" applyFill="1" applyBorder="1" applyAlignment="1" applyProtection="1">
      <alignment horizontal="center" vertical="center"/>
      <protection locked="0"/>
    </xf>
    <xf numFmtId="1" fontId="19" fillId="4" borderId="19" xfId="5" applyNumberFormat="1" applyFont="1" applyFill="1" applyBorder="1" applyAlignment="1" applyProtection="1">
      <alignment horizontal="center" vertical="center"/>
      <protection locked="0"/>
    </xf>
    <xf numFmtId="1" fontId="19" fillId="4" borderId="21" xfId="5" applyNumberFormat="1" applyFont="1" applyFill="1" applyBorder="1" applyAlignment="1" applyProtection="1">
      <alignment horizontal="center" vertical="center"/>
      <protection locked="0"/>
    </xf>
    <xf numFmtId="1" fontId="19" fillId="4" borderId="10" xfId="5" applyNumberFormat="1" applyFont="1" applyFill="1" applyBorder="1" applyAlignment="1" applyProtection="1">
      <alignment horizontal="center" vertical="center"/>
      <protection locked="0"/>
    </xf>
    <xf numFmtId="1" fontId="19" fillId="4" borderId="26" xfId="5" applyNumberFormat="1" applyFont="1" applyFill="1" applyBorder="1" applyAlignment="1" applyProtection="1">
      <alignment horizontal="center" vertical="center"/>
      <protection locked="0"/>
    </xf>
    <xf numFmtId="1" fontId="19" fillId="4" borderId="28" xfId="5" applyNumberFormat="1" applyFont="1" applyFill="1" applyBorder="1" applyAlignment="1" applyProtection="1">
      <alignment horizontal="center" vertical="center"/>
      <protection locked="0"/>
    </xf>
    <xf numFmtId="1" fontId="20" fillId="0" borderId="26" xfId="5" applyNumberFormat="1" applyFont="1" applyBorder="1" applyAlignment="1" applyProtection="1">
      <alignment horizontal="center" vertical="center"/>
      <protection locked="0"/>
    </xf>
    <xf numFmtId="1" fontId="20" fillId="0" borderId="10" xfId="5" applyNumberFormat="1" applyFont="1" applyBorder="1" applyAlignment="1" applyProtection="1">
      <alignment horizontal="center" vertical="center"/>
      <protection locked="0"/>
    </xf>
    <xf numFmtId="1" fontId="20" fillId="0" borderId="13" xfId="5" applyNumberFormat="1" applyFont="1" applyBorder="1" applyAlignment="1" applyProtection="1">
      <alignment horizontal="center" vertical="center"/>
      <protection locked="0"/>
    </xf>
    <xf numFmtId="1" fontId="20" fillId="0" borderId="44" xfId="5" applyNumberFormat="1" applyFont="1" applyBorder="1" applyAlignment="1" applyProtection="1">
      <alignment horizontal="center" vertical="center"/>
      <protection locked="0"/>
    </xf>
    <xf numFmtId="1" fontId="20" fillId="0" borderId="43" xfId="5" applyNumberFormat="1" applyFont="1" applyBorder="1" applyAlignment="1" applyProtection="1">
      <alignment horizontal="center" vertical="center"/>
      <protection locked="0"/>
    </xf>
    <xf numFmtId="1" fontId="18" fillId="13" borderId="19" xfId="5" applyNumberFormat="1" applyFont="1" applyFill="1" applyBorder="1" applyAlignment="1" applyProtection="1">
      <alignment horizontal="center" vertical="center"/>
      <protection locked="0"/>
    </xf>
    <xf numFmtId="1" fontId="18" fillId="16" borderId="19" xfId="5" applyNumberFormat="1" applyFont="1" applyFill="1" applyBorder="1" applyAlignment="1" applyProtection="1">
      <alignment horizontal="center" vertical="center"/>
      <protection locked="0"/>
    </xf>
    <xf numFmtId="1" fontId="20" fillId="12" borderId="0" xfId="4" applyNumberFormat="1" applyFont="1" applyFill="1" applyBorder="1" applyAlignment="1" applyProtection="1">
      <alignment horizontal="center" vertical="center"/>
      <protection locked="0"/>
    </xf>
    <xf numFmtId="1" fontId="20" fillId="11" borderId="0" xfId="5" applyNumberFormat="1" applyFont="1" applyFill="1" applyAlignment="1" applyProtection="1">
      <alignment horizontal="center" vertical="center"/>
      <protection locked="0"/>
    </xf>
    <xf numFmtId="1" fontId="19" fillId="4" borderId="13" xfId="5" applyNumberFormat="1" applyFont="1" applyFill="1" applyBorder="1" applyAlignment="1" applyProtection="1">
      <alignment horizontal="center" vertical="center"/>
      <protection locked="0"/>
    </xf>
    <xf numFmtId="1" fontId="19" fillId="4" borderId="44" xfId="5" applyNumberFormat="1" applyFont="1" applyFill="1" applyBorder="1" applyAlignment="1" applyProtection="1">
      <alignment horizontal="center" vertical="center"/>
      <protection locked="0"/>
    </xf>
    <xf numFmtId="1" fontId="19" fillId="4" borderId="43" xfId="5" applyNumberFormat="1" applyFont="1" applyFill="1" applyBorder="1" applyAlignment="1" applyProtection="1">
      <alignment horizontal="center" vertical="center"/>
      <protection locked="0"/>
    </xf>
    <xf numFmtId="1" fontId="9" fillId="0" borderId="10" xfId="5" applyNumberFormat="1" applyFont="1" applyBorder="1" applyAlignment="1">
      <alignment horizontal="center" vertical="center"/>
    </xf>
    <xf numFmtId="1" fontId="9" fillId="0" borderId="26" xfId="5" applyNumberFormat="1" applyFont="1" applyBorder="1" applyAlignment="1">
      <alignment horizontal="center" vertical="center"/>
    </xf>
    <xf numFmtId="1" fontId="9" fillId="0" borderId="28" xfId="5" applyNumberFormat="1" applyFont="1" applyBorder="1" applyAlignment="1">
      <alignment horizontal="center" vertical="center"/>
    </xf>
    <xf numFmtId="1" fontId="9" fillId="4" borderId="2" xfId="5" applyNumberFormat="1" applyFont="1" applyFill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0" fontId="9" fillId="0" borderId="22" xfId="5" applyFont="1" applyBorder="1" applyAlignment="1">
      <alignment horizontal="center" vertical="center"/>
    </xf>
    <xf numFmtId="0" fontId="9" fillId="0" borderId="10" xfId="5" applyFont="1" applyBorder="1" applyAlignment="1">
      <alignment horizontal="center" vertical="center"/>
    </xf>
    <xf numFmtId="0" fontId="9" fillId="0" borderId="26" xfId="5" applyFont="1" applyBorder="1" applyAlignment="1">
      <alignment horizontal="center" vertical="center"/>
    </xf>
    <xf numFmtId="0" fontId="9" fillId="0" borderId="28" xfId="5" applyFont="1" applyBorder="1" applyAlignment="1">
      <alignment horizontal="center" vertical="center"/>
    </xf>
  </cellXfs>
  <cellStyles count="95">
    <cellStyle name="Hyperlink" xfId="2" builtinId="8"/>
    <cellStyle name="Normal" xfId="0" builtinId="0"/>
    <cellStyle name="Normal 2" xfId="5" xr:uid="{00000000-0005-0000-0000-000002000000}"/>
    <cellStyle name="Normal 2 2" xfId="86" xr:uid="{00000000-0005-0000-0000-000003000000}"/>
    <cellStyle name="Normal 3" xfId="6" xr:uid="{00000000-0005-0000-0000-000004000000}"/>
    <cellStyle name="Normal 3 2" xfId="7" xr:uid="{00000000-0005-0000-0000-000005000000}"/>
    <cellStyle name="Normal 3 2 2" xfId="88" xr:uid="{00000000-0005-0000-0000-000006000000}"/>
    <cellStyle name="Normal 3 3" xfId="87" xr:uid="{00000000-0005-0000-0000-000007000000}"/>
    <cellStyle name="Normal 4" xfId="9" xr:uid="{00000000-0005-0000-0000-000008000000}"/>
    <cellStyle name="Normal 4 2" xfId="90" xr:uid="{00000000-0005-0000-0000-000009000000}"/>
    <cellStyle name="Normal 5" xfId="11" xr:uid="{00000000-0005-0000-0000-00000A000000}"/>
    <cellStyle name="Normal 5 2" xfId="91" xr:uid="{00000000-0005-0000-0000-00000B000000}"/>
    <cellStyle name="Normal 6" xfId="10" xr:uid="{00000000-0005-0000-0000-00000C000000}"/>
    <cellStyle name="Normal 6 2" xfId="14" xr:uid="{00000000-0005-0000-0000-00000D000000}"/>
    <cellStyle name="Normal 6 2 2" xfId="17" xr:uid="{00000000-0005-0000-0000-00000E000000}"/>
    <cellStyle name="Normal 6 2 2 2" xfId="29" xr:uid="{00000000-0005-0000-0000-00000F000000}"/>
    <cellStyle name="Normal 6 2 2 2 2" xfId="47" xr:uid="{00000000-0005-0000-0000-000010000000}"/>
    <cellStyle name="Normal 6 2 2 2 2 2" xfId="83" xr:uid="{00000000-0005-0000-0000-000011000000}"/>
    <cellStyle name="Normal 6 2 2 2 3" xfId="65" xr:uid="{00000000-0005-0000-0000-000012000000}"/>
    <cellStyle name="Normal 6 2 2 3" xfId="23" xr:uid="{00000000-0005-0000-0000-000013000000}"/>
    <cellStyle name="Normal 6 2 2 3 2" xfId="41" xr:uid="{00000000-0005-0000-0000-000014000000}"/>
    <cellStyle name="Normal 6 2 2 3 2 2" xfId="77" xr:uid="{00000000-0005-0000-0000-000015000000}"/>
    <cellStyle name="Normal 6 2 2 3 3" xfId="59" xr:uid="{00000000-0005-0000-0000-000016000000}"/>
    <cellStyle name="Normal 6 2 2 4" xfId="35" xr:uid="{00000000-0005-0000-0000-000017000000}"/>
    <cellStyle name="Normal 6 2 2 4 2" xfId="71" xr:uid="{00000000-0005-0000-0000-000018000000}"/>
    <cellStyle name="Normal 6 2 2 5" xfId="53" xr:uid="{00000000-0005-0000-0000-000019000000}"/>
    <cellStyle name="Normal 6 2 3" xfId="26" xr:uid="{00000000-0005-0000-0000-00001A000000}"/>
    <cellStyle name="Normal 6 2 3 2" xfId="44" xr:uid="{00000000-0005-0000-0000-00001B000000}"/>
    <cellStyle name="Normal 6 2 3 2 2" xfId="80" xr:uid="{00000000-0005-0000-0000-00001C000000}"/>
    <cellStyle name="Normal 6 2 3 3" xfId="62" xr:uid="{00000000-0005-0000-0000-00001D000000}"/>
    <cellStyle name="Normal 6 2 4" xfId="20" xr:uid="{00000000-0005-0000-0000-00001E000000}"/>
    <cellStyle name="Normal 6 2 4 2" xfId="38" xr:uid="{00000000-0005-0000-0000-00001F000000}"/>
    <cellStyle name="Normal 6 2 4 2 2" xfId="74" xr:uid="{00000000-0005-0000-0000-000020000000}"/>
    <cellStyle name="Normal 6 2 4 3" xfId="56" xr:uid="{00000000-0005-0000-0000-000021000000}"/>
    <cellStyle name="Normal 6 2 5" xfId="32" xr:uid="{00000000-0005-0000-0000-000022000000}"/>
    <cellStyle name="Normal 6 2 5 2" xfId="68" xr:uid="{00000000-0005-0000-0000-000023000000}"/>
    <cellStyle name="Normal 6 2 6" xfId="50" xr:uid="{00000000-0005-0000-0000-000024000000}"/>
    <cellStyle name="Normal 6 3" xfId="13" xr:uid="{00000000-0005-0000-0000-000025000000}"/>
    <cellStyle name="Normal 6 3 2" xfId="16" xr:uid="{00000000-0005-0000-0000-000026000000}"/>
    <cellStyle name="Normal 6 3 2 2" xfId="28" xr:uid="{00000000-0005-0000-0000-000027000000}"/>
    <cellStyle name="Normal 6 3 2 2 2" xfId="46" xr:uid="{00000000-0005-0000-0000-000028000000}"/>
    <cellStyle name="Normal 6 3 2 2 2 2" xfId="82" xr:uid="{00000000-0005-0000-0000-000029000000}"/>
    <cellStyle name="Normal 6 3 2 2 3" xfId="64" xr:uid="{00000000-0005-0000-0000-00002A000000}"/>
    <cellStyle name="Normal 6 3 2 3" xfId="22" xr:uid="{00000000-0005-0000-0000-00002B000000}"/>
    <cellStyle name="Normal 6 3 2 3 2" xfId="40" xr:uid="{00000000-0005-0000-0000-00002C000000}"/>
    <cellStyle name="Normal 6 3 2 3 2 2" xfId="76" xr:uid="{00000000-0005-0000-0000-00002D000000}"/>
    <cellStyle name="Normal 6 3 2 3 3" xfId="58" xr:uid="{00000000-0005-0000-0000-00002E000000}"/>
    <cellStyle name="Normal 6 3 2 4" xfId="34" xr:uid="{00000000-0005-0000-0000-00002F000000}"/>
    <cellStyle name="Normal 6 3 2 4 2" xfId="70" xr:uid="{00000000-0005-0000-0000-000030000000}"/>
    <cellStyle name="Normal 6 3 2 5" xfId="52" xr:uid="{00000000-0005-0000-0000-000031000000}"/>
    <cellStyle name="Normal 6 3 3" xfId="25" xr:uid="{00000000-0005-0000-0000-000032000000}"/>
    <cellStyle name="Normal 6 3 3 2" xfId="43" xr:uid="{00000000-0005-0000-0000-000033000000}"/>
    <cellStyle name="Normal 6 3 3 2 2" xfId="79" xr:uid="{00000000-0005-0000-0000-000034000000}"/>
    <cellStyle name="Normal 6 3 3 3" xfId="61" xr:uid="{00000000-0005-0000-0000-000035000000}"/>
    <cellStyle name="Normal 6 3 4" xfId="19" xr:uid="{00000000-0005-0000-0000-000036000000}"/>
    <cellStyle name="Normal 6 3 4 2" xfId="37" xr:uid="{00000000-0005-0000-0000-000037000000}"/>
    <cellStyle name="Normal 6 3 4 2 2" xfId="73" xr:uid="{00000000-0005-0000-0000-000038000000}"/>
    <cellStyle name="Normal 6 3 4 3" xfId="55" xr:uid="{00000000-0005-0000-0000-000039000000}"/>
    <cellStyle name="Normal 6 3 5" xfId="31" xr:uid="{00000000-0005-0000-0000-00003A000000}"/>
    <cellStyle name="Normal 6 3 5 2" xfId="67" xr:uid="{00000000-0005-0000-0000-00003B000000}"/>
    <cellStyle name="Normal 6 3 6" xfId="49" xr:uid="{00000000-0005-0000-0000-00003C000000}"/>
    <cellStyle name="Normal 6 4" xfId="15" xr:uid="{00000000-0005-0000-0000-00003D000000}"/>
    <cellStyle name="Normal 6 4 2" xfId="27" xr:uid="{00000000-0005-0000-0000-00003E000000}"/>
    <cellStyle name="Normal 6 4 2 2" xfId="45" xr:uid="{00000000-0005-0000-0000-00003F000000}"/>
    <cellStyle name="Normal 6 4 2 2 2" xfId="81" xr:uid="{00000000-0005-0000-0000-000040000000}"/>
    <cellStyle name="Normal 6 4 2 3" xfId="63" xr:uid="{00000000-0005-0000-0000-000041000000}"/>
    <cellStyle name="Normal 6 4 3" xfId="21" xr:uid="{00000000-0005-0000-0000-000042000000}"/>
    <cellStyle name="Normal 6 4 3 2" xfId="39" xr:uid="{00000000-0005-0000-0000-000043000000}"/>
    <cellStyle name="Normal 6 4 3 2 2" xfId="75" xr:uid="{00000000-0005-0000-0000-000044000000}"/>
    <cellStyle name="Normal 6 4 3 3" xfId="57" xr:uid="{00000000-0005-0000-0000-000045000000}"/>
    <cellStyle name="Normal 6 4 4" xfId="33" xr:uid="{00000000-0005-0000-0000-000046000000}"/>
    <cellStyle name="Normal 6 4 4 2" xfId="69" xr:uid="{00000000-0005-0000-0000-000047000000}"/>
    <cellStyle name="Normal 6 4 5" xfId="51" xr:uid="{00000000-0005-0000-0000-000048000000}"/>
    <cellStyle name="Normal 6 5" xfId="24" xr:uid="{00000000-0005-0000-0000-000049000000}"/>
    <cellStyle name="Normal 6 5 2" xfId="42" xr:uid="{00000000-0005-0000-0000-00004A000000}"/>
    <cellStyle name="Normal 6 5 2 2" xfId="78" xr:uid="{00000000-0005-0000-0000-00004B000000}"/>
    <cellStyle name="Normal 6 5 3" xfId="60" xr:uid="{00000000-0005-0000-0000-00004C000000}"/>
    <cellStyle name="Normal 6 6" xfId="18" xr:uid="{00000000-0005-0000-0000-00004D000000}"/>
    <cellStyle name="Normal 6 6 2" xfId="36" xr:uid="{00000000-0005-0000-0000-00004E000000}"/>
    <cellStyle name="Normal 6 6 2 2" xfId="72" xr:uid="{00000000-0005-0000-0000-00004F000000}"/>
    <cellStyle name="Normal 6 6 3" xfId="54" xr:uid="{00000000-0005-0000-0000-000050000000}"/>
    <cellStyle name="Normal 6 7" xfId="30" xr:uid="{00000000-0005-0000-0000-000051000000}"/>
    <cellStyle name="Normal 6 7 2" xfId="66" xr:uid="{00000000-0005-0000-0000-000052000000}"/>
    <cellStyle name="Normal 6 8" xfId="48" xr:uid="{00000000-0005-0000-0000-000053000000}"/>
    <cellStyle name="Normal 7" xfId="1" xr:uid="{00000000-0005-0000-0000-000054000000}"/>
    <cellStyle name="Normal 7 2" xfId="93" xr:uid="{00000000-0005-0000-0000-000055000000}"/>
    <cellStyle name="Normal 7 2 2" xfId="94" xr:uid="{1E9E25B3-A929-4658-A8D8-DFC49071B4DB}"/>
    <cellStyle name="Percent 2" xfId="4" xr:uid="{00000000-0005-0000-0000-000056000000}"/>
    <cellStyle name="Percent 2 2" xfId="8" xr:uid="{00000000-0005-0000-0000-000057000000}"/>
    <cellStyle name="Percent 2 2 2" xfId="89" xr:uid="{00000000-0005-0000-0000-000058000000}"/>
    <cellStyle name="Percent 2 3" xfId="85" xr:uid="{00000000-0005-0000-0000-000059000000}"/>
    <cellStyle name="Percent 3" xfId="12" xr:uid="{00000000-0005-0000-0000-00005A000000}"/>
    <cellStyle name="Percent 3 2" xfId="92" xr:uid="{00000000-0005-0000-0000-00005B000000}"/>
    <cellStyle name="Percent 4" xfId="3" xr:uid="{00000000-0005-0000-0000-00005C000000}"/>
    <cellStyle name="Percent 4 2" xfId="84" xr:uid="{00000000-0005-0000-0000-00005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10584</xdr:colOff>
      <xdr:row>0</xdr:row>
      <xdr:rowOff>190500</xdr:rowOff>
    </xdr:from>
    <xdr:to>
      <xdr:col>23</xdr:col>
      <xdr:colOff>1195916</xdr:colOff>
      <xdr:row>4</xdr:row>
      <xdr:rowOff>191848</xdr:rowOff>
    </xdr:to>
    <xdr:pic>
      <xdr:nvPicPr>
        <xdr:cNvPr id="3" name="Picture 8" descr="https://www-stagecoachbus.s3-eu-west-1.amazonaws.com/corpemail/sclog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298584" y="190500"/>
          <a:ext cx="6095999" cy="848015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21166</xdr:colOff>
      <xdr:row>16</xdr:row>
      <xdr:rowOff>146320</xdr:rowOff>
    </xdr:from>
    <xdr:to>
      <xdr:col>23</xdr:col>
      <xdr:colOff>1185333</xdr:colOff>
      <xdr:row>38</xdr:row>
      <xdr:rowOff>190500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1B78F8-AA26-FFD1-3E9A-A6421C85C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309166" y="3490653"/>
          <a:ext cx="6074834" cy="4647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highland.enquires@stagecoachbus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68"/>
  <sheetViews>
    <sheetView tabSelected="1" topLeftCell="A30" zoomScale="90" zoomScaleNormal="90" workbookViewId="0">
      <selection activeCell="K60" sqref="K60"/>
    </sheetView>
  </sheetViews>
  <sheetFormatPr defaultRowHeight="15" customHeight="1" x14ac:dyDescent="0.25"/>
  <cols>
    <col min="2" max="5" width="18.42578125" customWidth="1"/>
    <col min="6" max="6" width="20" customWidth="1"/>
    <col min="7" max="7" width="28.5703125" customWidth="1"/>
    <col min="9" max="9" width="13.7109375" customWidth="1"/>
    <col min="10" max="10" width="17.28515625" customWidth="1"/>
    <col min="11" max="11" width="12.85546875" customWidth="1"/>
    <col min="12" max="12" width="14" customWidth="1"/>
    <col min="13" max="13" width="28.7109375" customWidth="1"/>
    <col min="14" max="14" width="37.85546875" customWidth="1"/>
    <col min="24" max="24" width="18.140625" customWidth="1"/>
  </cols>
  <sheetData>
    <row r="1" spans="1:24" ht="16.5" thickBot="1" x14ac:dyDescent="0.3">
      <c r="B1" s="21"/>
      <c r="C1" s="22"/>
      <c r="D1" s="22"/>
      <c r="E1" s="22"/>
      <c r="F1" s="22"/>
      <c r="G1" s="22"/>
      <c r="H1" s="23"/>
      <c r="I1" s="19"/>
      <c r="J1" s="19"/>
      <c r="K1" s="19"/>
      <c r="L1" s="19"/>
      <c r="M1" s="19"/>
      <c r="N1" s="19"/>
      <c r="O1" s="593"/>
      <c r="P1" s="593"/>
      <c r="Q1" s="19"/>
      <c r="R1" s="19"/>
      <c r="S1" s="19"/>
      <c r="T1" s="19"/>
      <c r="U1" s="19"/>
      <c r="V1" s="19"/>
      <c r="W1" s="19"/>
      <c r="X1" s="19"/>
    </row>
    <row r="2" spans="1:24" ht="16.5" customHeight="1" thickBot="1" x14ac:dyDescent="0.3">
      <c r="B2" s="577" t="s">
        <v>0</v>
      </c>
      <c r="C2" s="578"/>
      <c r="D2" s="578"/>
      <c r="E2" s="578"/>
      <c r="F2" s="578"/>
      <c r="G2" s="579"/>
      <c r="H2" s="33"/>
      <c r="I2" s="594" t="s">
        <v>1</v>
      </c>
      <c r="J2" s="594"/>
      <c r="K2" s="594"/>
      <c r="L2" s="594"/>
      <c r="M2" s="594"/>
      <c r="N2" s="594"/>
      <c r="O2" s="1"/>
      <c r="P2" s="41"/>
      <c r="Q2" s="42"/>
      <c r="R2" s="42"/>
      <c r="S2" s="42"/>
      <c r="T2" s="42"/>
      <c r="U2" s="42"/>
      <c r="V2" s="42"/>
      <c r="W2" s="42"/>
      <c r="X2" s="43"/>
    </row>
    <row r="3" spans="1:24" ht="16.5" customHeight="1" thickBot="1" x14ac:dyDescent="0.3">
      <c r="B3" s="580"/>
      <c r="C3" s="581"/>
      <c r="D3" s="581"/>
      <c r="E3" s="581"/>
      <c r="F3" s="581"/>
      <c r="G3" s="582"/>
      <c r="H3" s="33"/>
      <c r="I3" s="594"/>
      <c r="J3" s="594"/>
      <c r="K3" s="594"/>
      <c r="L3" s="594"/>
      <c r="M3" s="594"/>
      <c r="N3" s="594"/>
      <c r="O3" s="1"/>
      <c r="P3" s="44"/>
      <c r="Q3" s="15"/>
      <c r="R3" s="15"/>
      <c r="S3" s="7"/>
      <c r="T3" s="7"/>
      <c r="U3" s="7"/>
      <c r="V3" s="7"/>
      <c r="W3" s="7"/>
      <c r="X3" s="45"/>
    </row>
    <row r="4" spans="1:24" ht="16.5" thickBot="1" x14ac:dyDescent="0.3">
      <c r="B4" s="3" t="s">
        <v>279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3"/>
      <c r="I4" s="13"/>
      <c r="J4" s="4"/>
      <c r="K4" s="4"/>
      <c r="L4" s="4"/>
      <c r="M4" s="4"/>
      <c r="N4" s="10"/>
      <c r="O4" s="1"/>
      <c r="P4" s="46"/>
      <c r="Q4" s="7"/>
      <c r="R4" s="7"/>
      <c r="S4" s="7"/>
      <c r="T4" s="7"/>
      <c r="U4" s="7"/>
      <c r="V4" s="7"/>
      <c r="W4" s="7"/>
      <c r="X4" s="45"/>
    </row>
    <row r="5" spans="1:24" ht="15.75" x14ac:dyDescent="0.25">
      <c r="A5" s="479"/>
      <c r="B5" s="569">
        <v>28650</v>
      </c>
      <c r="C5" s="540" t="s">
        <v>167</v>
      </c>
      <c r="D5" s="563" t="s">
        <v>164</v>
      </c>
      <c r="E5" s="563" t="s">
        <v>280</v>
      </c>
      <c r="F5" s="38" t="s">
        <v>281</v>
      </c>
      <c r="G5" s="246" t="s">
        <v>282</v>
      </c>
      <c r="H5" s="33"/>
      <c r="I5" s="14"/>
      <c r="J5" s="5" t="s">
        <v>8</v>
      </c>
      <c r="K5" s="6"/>
      <c r="L5" s="7"/>
      <c r="M5" s="5" t="s">
        <v>9</v>
      </c>
      <c r="N5" s="11"/>
      <c r="O5" s="1"/>
      <c r="P5" s="46"/>
      <c r="Q5" s="7"/>
      <c r="R5" s="7"/>
      <c r="S5" s="7"/>
      <c r="T5" s="7"/>
      <c r="U5" s="7"/>
      <c r="V5" s="7"/>
      <c r="W5" s="7"/>
      <c r="X5" s="45"/>
    </row>
    <row r="6" spans="1:24" ht="15.75" x14ac:dyDescent="0.25">
      <c r="A6" s="479"/>
      <c r="B6" s="571">
        <v>48059</v>
      </c>
      <c r="C6" s="2" t="s">
        <v>84</v>
      </c>
      <c r="D6" s="2" t="s">
        <v>83</v>
      </c>
      <c r="E6" s="563" t="s">
        <v>139</v>
      </c>
      <c r="F6" s="2" t="s">
        <v>283</v>
      </c>
      <c r="G6" s="572" t="s">
        <v>282</v>
      </c>
      <c r="H6" s="33"/>
      <c r="I6" s="14"/>
      <c r="J6" s="6" t="s">
        <v>14</v>
      </c>
      <c r="K6" s="6"/>
      <c r="L6" s="7"/>
      <c r="M6" s="8" t="s">
        <v>15</v>
      </c>
      <c r="N6" s="11"/>
      <c r="O6" s="1"/>
      <c r="P6" s="46"/>
      <c r="Q6" s="7"/>
      <c r="R6" s="7"/>
      <c r="S6" s="7"/>
      <c r="T6" s="7"/>
      <c r="U6" s="7"/>
      <c r="V6" s="7"/>
      <c r="W6" s="7"/>
      <c r="X6" s="45"/>
    </row>
    <row r="7" spans="1:24" ht="15.75" x14ac:dyDescent="0.25">
      <c r="A7" s="479"/>
      <c r="B7" s="25"/>
      <c r="C7" s="34"/>
      <c r="D7" s="34"/>
      <c r="E7" s="563"/>
      <c r="F7" s="518"/>
      <c r="G7" s="29"/>
      <c r="H7" s="33"/>
      <c r="I7" s="14"/>
      <c r="J7" s="8" t="s">
        <v>18</v>
      </c>
      <c r="K7" s="6"/>
      <c r="L7" s="6"/>
      <c r="M7" s="8" t="s">
        <v>19</v>
      </c>
      <c r="N7" s="11"/>
      <c r="O7" s="1"/>
      <c r="P7" s="46"/>
      <c r="Q7" s="7"/>
      <c r="R7" s="7"/>
      <c r="S7" s="7"/>
      <c r="T7" s="7"/>
      <c r="U7" s="7"/>
      <c r="V7" s="7"/>
      <c r="W7" s="7"/>
      <c r="X7" s="45"/>
    </row>
    <row r="8" spans="1:24" ht="15.75" x14ac:dyDescent="0.25">
      <c r="A8" s="479"/>
      <c r="B8" s="570"/>
      <c r="C8" s="423"/>
      <c r="D8" s="398"/>
      <c r="E8" s="24"/>
      <c r="F8" s="38"/>
      <c r="G8" s="29"/>
      <c r="H8" s="33"/>
      <c r="I8" s="14"/>
      <c r="J8" s="7"/>
      <c r="K8" s="6"/>
      <c r="L8" s="7"/>
      <c r="M8" s="7"/>
      <c r="N8" s="11"/>
      <c r="O8" s="1"/>
      <c r="P8" s="600" t="s">
        <v>20</v>
      </c>
      <c r="Q8" s="601"/>
      <c r="R8" s="601"/>
      <c r="S8" s="601"/>
      <c r="T8" s="601"/>
      <c r="U8" s="601"/>
      <c r="V8" s="601"/>
      <c r="W8" s="601"/>
      <c r="X8" s="602"/>
    </row>
    <row r="9" spans="1:24" ht="15.75" x14ac:dyDescent="0.25">
      <c r="A9" s="479"/>
      <c r="B9" s="549"/>
      <c r="C9" s="423"/>
      <c r="D9" s="465"/>
      <c r="E9" s="38"/>
      <c r="F9" s="38"/>
      <c r="G9" s="29"/>
      <c r="H9" s="33"/>
      <c r="I9" s="14"/>
      <c r="J9" s="5" t="s">
        <v>21</v>
      </c>
      <c r="K9" s="6"/>
      <c r="L9" s="7"/>
      <c r="M9" s="5" t="s">
        <v>22</v>
      </c>
      <c r="N9" s="12"/>
      <c r="O9" s="1"/>
      <c r="P9" s="600"/>
      <c r="Q9" s="601"/>
      <c r="R9" s="601"/>
      <c r="S9" s="601"/>
      <c r="T9" s="601"/>
      <c r="U9" s="601"/>
      <c r="V9" s="601"/>
      <c r="W9" s="601"/>
      <c r="X9" s="602"/>
    </row>
    <row r="10" spans="1:24" ht="17.25" x14ac:dyDescent="0.25">
      <c r="A10" s="479"/>
      <c r="B10" s="549"/>
      <c r="C10" s="2"/>
      <c r="D10" s="519"/>
      <c r="E10" s="519"/>
      <c r="F10" s="38"/>
      <c r="G10" s="29"/>
      <c r="H10" s="33"/>
      <c r="I10" s="14"/>
      <c r="J10" s="8" t="s">
        <v>24</v>
      </c>
      <c r="K10" s="6"/>
      <c r="L10" s="9"/>
      <c r="M10" s="8" t="s">
        <v>25</v>
      </c>
      <c r="N10" s="12"/>
      <c r="O10" s="1"/>
      <c r="P10" s="603"/>
      <c r="Q10" s="604"/>
      <c r="R10" s="604"/>
      <c r="S10" s="604"/>
      <c r="T10" s="604"/>
      <c r="U10" s="604"/>
      <c r="V10" s="604"/>
      <c r="W10" s="604"/>
      <c r="X10" s="605"/>
    </row>
    <row r="11" spans="1:24" ht="17.25" x14ac:dyDescent="0.25">
      <c r="A11" s="479"/>
      <c r="B11" s="549"/>
      <c r="C11" s="465"/>
      <c r="D11" s="465"/>
      <c r="E11" s="38"/>
      <c r="F11" s="38"/>
      <c r="G11" s="29"/>
      <c r="H11" s="33"/>
      <c r="I11" s="14"/>
      <c r="J11" s="8" t="s">
        <v>27</v>
      </c>
      <c r="K11" s="6"/>
      <c r="L11" s="7"/>
      <c r="M11" s="8" t="s">
        <v>28</v>
      </c>
      <c r="N11" s="12"/>
      <c r="O11" s="1"/>
      <c r="P11" s="603" t="s">
        <v>29</v>
      </c>
      <c r="Q11" s="604"/>
      <c r="R11" s="604"/>
      <c r="S11" s="604"/>
      <c r="T11" s="604"/>
      <c r="U11" s="604"/>
      <c r="V11" s="604"/>
      <c r="W11" s="604"/>
      <c r="X11" s="605"/>
    </row>
    <row r="12" spans="1:24" ht="17.25" x14ac:dyDescent="0.25">
      <c r="A12" s="479"/>
      <c r="B12" s="551"/>
      <c r="C12" s="465"/>
      <c r="D12" s="423"/>
      <c r="E12" s="37"/>
      <c r="F12" s="38"/>
      <c r="G12" s="29"/>
      <c r="H12" s="33"/>
      <c r="I12" s="14"/>
      <c r="J12" s="7"/>
      <c r="K12" s="6"/>
      <c r="L12" s="7"/>
      <c r="M12" s="7"/>
      <c r="N12" s="12"/>
      <c r="O12" s="1"/>
      <c r="P12" s="603" t="s">
        <v>14</v>
      </c>
      <c r="Q12" s="604"/>
      <c r="R12" s="604"/>
      <c r="S12" s="604"/>
      <c r="T12" s="604"/>
      <c r="U12" s="604"/>
      <c r="V12" s="604"/>
      <c r="W12" s="604"/>
      <c r="X12" s="605"/>
    </row>
    <row r="13" spans="1:24" ht="15.75" x14ac:dyDescent="0.25">
      <c r="A13" s="479"/>
      <c r="B13" s="557"/>
      <c r="C13" s="550"/>
      <c r="D13" s="24"/>
      <c r="E13" s="24"/>
      <c r="F13" s="38"/>
      <c r="G13" s="29"/>
      <c r="H13" s="33"/>
      <c r="I13" s="14"/>
      <c r="J13" s="5" t="s">
        <v>31</v>
      </c>
      <c r="K13" s="6"/>
      <c r="L13" s="9"/>
      <c r="M13" s="5" t="s">
        <v>32</v>
      </c>
      <c r="N13" s="12"/>
      <c r="O13" s="1"/>
      <c r="P13" s="597" t="s">
        <v>33</v>
      </c>
      <c r="Q13" s="598"/>
      <c r="R13" s="598"/>
      <c r="S13" s="598"/>
      <c r="T13" s="598"/>
      <c r="U13" s="598"/>
      <c r="V13" s="598"/>
      <c r="W13" s="598"/>
      <c r="X13" s="599"/>
    </row>
    <row r="14" spans="1:24" ht="15.75" x14ac:dyDescent="0.25">
      <c r="A14" s="479"/>
      <c r="B14" s="422"/>
      <c r="C14" s="24"/>
      <c r="D14" s="461"/>
      <c r="E14" s="461"/>
      <c r="F14" s="38"/>
      <c r="G14" s="29"/>
      <c r="H14" s="33"/>
      <c r="I14" s="14"/>
      <c r="J14" s="8" t="s">
        <v>35</v>
      </c>
      <c r="K14" s="6"/>
      <c r="L14" s="7"/>
      <c r="M14" s="8" t="s">
        <v>36</v>
      </c>
      <c r="N14" s="12"/>
      <c r="O14" s="1"/>
      <c r="P14" s="425"/>
      <c r="Q14" s="428"/>
      <c r="R14" s="428"/>
      <c r="S14" s="428"/>
      <c r="T14" s="428"/>
      <c r="U14" s="428"/>
      <c r="V14" s="428"/>
      <c r="W14" s="428"/>
      <c r="X14" s="429"/>
    </row>
    <row r="15" spans="1:24" ht="17.25" x14ac:dyDescent="0.25">
      <c r="A15" s="479"/>
      <c r="B15" s="532"/>
      <c r="C15" s="465"/>
      <c r="D15" s="24"/>
      <c r="E15" s="24"/>
      <c r="F15" s="38"/>
      <c r="G15" s="29"/>
      <c r="H15" s="33"/>
      <c r="I15" s="14"/>
      <c r="J15" s="8" t="s">
        <v>37</v>
      </c>
      <c r="K15" s="6"/>
      <c r="L15" s="7"/>
      <c r="M15" s="8" t="s">
        <v>38</v>
      </c>
      <c r="N15" s="12"/>
      <c r="O15" s="1"/>
      <c r="P15" s="47"/>
      <c r="Q15" s="16"/>
      <c r="R15" s="16"/>
      <c r="S15" s="16"/>
      <c r="T15" s="16"/>
      <c r="U15" s="16"/>
      <c r="V15" s="16"/>
      <c r="W15" s="16"/>
      <c r="X15" s="48"/>
    </row>
    <row r="16" spans="1:24" ht="15.75" x14ac:dyDescent="0.25">
      <c r="A16" s="479"/>
      <c r="B16" s="532"/>
      <c r="C16" s="465"/>
      <c r="D16" s="465"/>
      <c r="E16" s="24"/>
      <c r="F16" s="38"/>
      <c r="G16" s="29"/>
      <c r="H16" s="33"/>
      <c r="I16" s="14"/>
      <c r="J16" s="8"/>
      <c r="K16" s="6"/>
      <c r="L16" s="7"/>
      <c r="M16" s="8"/>
      <c r="N16" s="12"/>
      <c r="O16" s="1"/>
      <c r="P16" s="49"/>
      <c r="Q16" s="17"/>
      <c r="R16" s="17"/>
      <c r="S16" s="17"/>
      <c r="T16" s="17"/>
      <c r="U16" s="17"/>
      <c r="V16" s="17"/>
      <c r="W16" s="17"/>
      <c r="X16" s="50"/>
    </row>
    <row r="17" spans="1:24" ht="15.75" x14ac:dyDescent="0.25">
      <c r="B17" s="513"/>
      <c r="C17" s="536"/>
      <c r="D17" s="550"/>
      <c r="E17" s="24"/>
      <c r="F17" s="38"/>
      <c r="G17" s="29"/>
      <c r="H17" s="33"/>
      <c r="I17" s="14"/>
      <c r="J17" s="8"/>
      <c r="K17" s="6"/>
      <c r="L17" s="7"/>
      <c r="M17" s="8"/>
      <c r="N17" s="12"/>
      <c r="O17" s="1"/>
      <c r="P17" s="49"/>
      <c r="Q17" s="17"/>
      <c r="R17" s="17"/>
      <c r="S17" s="17"/>
      <c r="T17" s="17"/>
      <c r="U17" s="17"/>
      <c r="V17" s="17"/>
      <c r="W17" s="17"/>
      <c r="X17" s="50"/>
    </row>
    <row r="18" spans="1:24" ht="15.75" x14ac:dyDescent="0.25">
      <c r="B18" s="535"/>
      <c r="C18" s="536"/>
      <c r="D18" s="465"/>
      <c r="E18" s="24"/>
      <c r="F18" s="38"/>
      <c r="G18" s="29"/>
      <c r="H18" s="33"/>
      <c r="I18" s="14"/>
      <c r="J18" s="8"/>
      <c r="K18" s="6"/>
      <c r="L18" s="7"/>
      <c r="M18" s="8"/>
      <c r="N18" s="12"/>
      <c r="O18" s="1"/>
      <c r="P18" s="49"/>
      <c r="Q18" s="17"/>
      <c r="R18" s="17"/>
      <c r="S18" s="17"/>
      <c r="T18" s="17"/>
      <c r="U18" s="17"/>
      <c r="V18" s="17"/>
      <c r="W18" s="17"/>
      <c r="X18" s="50"/>
    </row>
    <row r="19" spans="1:24" ht="15.75" x14ac:dyDescent="0.25">
      <c r="B19" s="25"/>
      <c r="C19" s="536"/>
      <c r="D19" s="465"/>
      <c r="E19" s="24"/>
      <c r="F19" s="38"/>
      <c r="G19" s="29"/>
      <c r="H19" s="33"/>
      <c r="I19" s="14"/>
      <c r="J19" s="8"/>
      <c r="K19" s="6"/>
      <c r="L19" s="7"/>
      <c r="M19" s="8"/>
      <c r="N19" s="12"/>
      <c r="P19" s="49"/>
      <c r="Q19" s="17"/>
      <c r="R19" s="17"/>
      <c r="S19" s="17"/>
      <c r="T19" s="17"/>
      <c r="U19" s="17"/>
      <c r="V19" s="17"/>
      <c r="W19" s="17"/>
      <c r="X19" s="50"/>
    </row>
    <row r="20" spans="1:24" ht="15.75" x14ac:dyDescent="0.25">
      <c r="A20" s="479"/>
      <c r="B20" s="533"/>
      <c r="C20" s="536"/>
      <c r="D20" s="465"/>
      <c r="E20" s="24"/>
      <c r="F20" s="38"/>
      <c r="G20" s="29" t="s">
        <v>264</v>
      </c>
      <c r="H20" s="33"/>
      <c r="I20" s="14"/>
      <c r="J20" s="8"/>
      <c r="K20" s="6"/>
      <c r="L20" s="7"/>
      <c r="M20" s="8"/>
      <c r="N20" s="12"/>
      <c r="O20" s="1"/>
      <c r="P20" s="49"/>
      <c r="Q20" s="17"/>
      <c r="R20" s="17"/>
      <c r="S20" s="17"/>
      <c r="T20" s="17"/>
      <c r="U20" s="17"/>
      <c r="V20" s="17"/>
      <c r="W20" s="17"/>
      <c r="X20" s="50"/>
    </row>
    <row r="21" spans="1:24" ht="15.75" x14ac:dyDescent="0.25">
      <c r="A21" s="479"/>
      <c r="B21" s="534"/>
      <c r="C21" s="536"/>
      <c r="D21" s="465"/>
      <c r="E21" s="24"/>
      <c r="F21" s="38"/>
      <c r="G21" s="29"/>
      <c r="H21" s="33"/>
      <c r="I21" s="14"/>
      <c r="J21" s="8"/>
      <c r="K21" s="6"/>
      <c r="L21" s="7"/>
      <c r="M21" s="8"/>
      <c r="N21" s="12"/>
      <c r="P21" s="49"/>
      <c r="Q21" s="17"/>
      <c r="R21" s="17"/>
      <c r="S21" s="17"/>
      <c r="T21" s="17"/>
      <c r="U21" s="17"/>
      <c r="V21" s="17"/>
      <c r="W21" s="17"/>
      <c r="X21" s="50"/>
    </row>
    <row r="22" spans="1:24" ht="16.5" thickBot="1" x14ac:dyDescent="0.3">
      <c r="B22" s="534"/>
      <c r="C22" s="536"/>
      <c r="D22" s="465"/>
      <c r="E22" s="24"/>
      <c r="F22" s="38"/>
      <c r="G22" s="29"/>
      <c r="I22" s="14"/>
      <c r="N22" s="12"/>
      <c r="O22" s="483"/>
      <c r="X22" s="479"/>
    </row>
    <row r="23" spans="1:24" ht="24" customHeight="1" thickBot="1" x14ac:dyDescent="0.3">
      <c r="A23" s="404"/>
      <c r="B23" s="465"/>
      <c r="C23" s="423"/>
      <c r="D23" s="398"/>
      <c r="E23" s="398"/>
      <c r="F23" s="38"/>
      <c r="G23" s="29"/>
      <c r="H23" s="33"/>
      <c r="I23" s="594" t="s">
        <v>212</v>
      </c>
      <c r="J23" s="594"/>
      <c r="K23" s="594"/>
      <c r="L23" s="594"/>
      <c r="M23" s="594"/>
      <c r="N23" s="594"/>
      <c r="O23" s="1"/>
      <c r="P23" s="46"/>
      <c r="Q23" s="7"/>
      <c r="R23" s="7"/>
      <c r="S23" s="7"/>
      <c r="T23" s="7"/>
      <c r="U23" s="7"/>
      <c r="V23" s="7"/>
      <c r="W23" s="7"/>
      <c r="X23" s="45"/>
    </row>
    <row r="24" spans="1:24" ht="16.5" thickBot="1" x14ac:dyDescent="0.3">
      <c r="A24" s="404"/>
      <c r="B24" s="423"/>
      <c r="C24" s="423"/>
      <c r="D24" s="398"/>
      <c r="E24" s="398"/>
      <c r="F24" s="38"/>
      <c r="G24" s="29"/>
      <c r="H24" s="33"/>
      <c r="I24" s="594"/>
      <c r="J24" s="594"/>
      <c r="K24" s="594"/>
      <c r="L24" s="594"/>
      <c r="M24" s="594"/>
      <c r="N24" s="594"/>
      <c r="O24" s="1"/>
      <c r="P24" s="46"/>
      <c r="Q24" s="7"/>
      <c r="R24" s="7"/>
      <c r="S24" s="7"/>
      <c r="T24" s="7"/>
      <c r="U24" s="7"/>
      <c r="V24" s="7"/>
      <c r="W24" s="7"/>
      <c r="X24" s="45"/>
    </row>
    <row r="25" spans="1:24" ht="16.5" thickBot="1" x14ac:dyDescent="0.3">
      <c r="A25" s="404"/>
      <c r="B25" s="423"/>
      <c r="C25" s="423"/>
      <c r="D25" s="398"/>
      <c r="E25" s="398"/>
      <c r="F25" s="38"/>
      <c r="G25" s="29"/>
      <c r="H25" s="33"/>
      <c r="I25" s="3" t="s">
        <v>2</v>
      </c>
      <c r="J25" s="3" t="s">
        <v>43</v>
      </c>
      <c r="K25" s="3" t="s">
        <v>44</v>
      </c>
      <c r="L25" s="3" t="s">
        <v>4</v>
      </c>
      <c r="M25" s="3" t="s">
        <v>217</v>
      </c>
      <c r="N25" s="3" t="s">
        <v>45</v>
      </c>
      <c r="O25" s="1"/>
      <c r="P25" s="46"/>
      <c r="Q25" s="7"/>
      <c r="R25" s="7"/>
      <c r="S25" s="7"/>
      <c r="T25" s="7"/>
      <c r="U25" s="7"/>
      <c r="V25" s="7"/>
      <c r="W25" s="7"/>
      <c r="X25" s="45"/>
    </row>
    <row r="26" spans="1:24" ht="15.75" x14ac:dyDescent="0.25">
      <c r="A26" s="404"/>
      <c r="B26" s="423"/>
      <c r="C26" s="423"/>
      <c r="D26" s="398"/>
      <c r="E26" s="398"/>
      <c r="F26" s="38"/>
      <c r="G26" s="29"/>
      <c r="H26" s="33"/>
      <c r="I26" s="462">
        <v>90241</v>
      </c>
      <c r="J26" s="34" t="s">
        <v>260</v>
      </c>
      <c r="K26" s="34" t="s">
        <v>166</v>
      </c>
      <c r="L26" s="24" t="s">
        <v>261</v>
      </c>
      <c r="M26" s="34" t="s">
        <v>215</v>
      </c>
      <c r="N26" s="36" t="s">
        <v>49</v>
      </c>
      <c r="O26" s="1"/>
      <c r="P26" s="46"/>
      <c r="Q26" s="7"/>
      <c r="R26" s="7"/>
      <c r="S26" s="7"/>
      <c r="T26" s="7"/>
      <c r="U26" s="7"/>
      <c r="V26" s="7"/>
      <c r="W26" s="7"/>
      <c r="X26" s="45"/>
    </row>
    <row r="27" spans="1:24" ht="15.75" x14ac:dyDescent="0.25">
      <c r="A27" s="404"/>
      <c r="B27" s="423"/>
      <c r="C27" s="423"/>
      <c r="D27" s="398"/>
      <c r="E27" s="398"/>
      <c r="F27" s="38"/>
      <c r="G27" s="29"/>
      <c r="H27" s="33"/>
      <c r="I27" s="25">
        <v>95725</v>
      </c>
      <c r="J27" s="24" t="s">
        <v>47</v>
      </c>
      <c r="K27" s="24" t="s">
        <v>273</v>
      </c>
      <c r="L27" s="24" t="s">
        <v>274</v>
      </c>
      <c r="M27" s="24" t="s">
        <v>48</v>
      </c>
      <c r="N27" s="29" t="s">
        <v>49</v>
      </c>
      <c r="O27" s="1"/>
      <c r="P27" s="46"/>
      <c r="Q27" s="7"/>
      <c r="R27" s="7"/>
      <c r="S27" s="7"/>
      <c r="T27" s="7"/>
      <c r="U27" s="7"/>
      <c r="V27" s="7"/>
      <c r="W27" s="7"/>
      <c r="X27" s="45"/>
    </row>
    <row r="28" spans="1:24" ht="15.75" x14ac:dyDescent="0.25">
      <c r="A28" s="404"/>
      <c r="B28" s="423"/>
      <c r="C28" s="423"/>
      <c r="D28" s="398"/>
      <c r="E28" s="398"/>
      <c r="F28" s="38"/>
      <c r="G28" s="29"/>
      <c r="H28" s="33"/>
      <c r="I28" s="25">
        <v>92372</v>
      </c>
      <c r="J28" s="24" t="s">
        <v>50</v>
      </c>
      <c r="K28" s="24" t="s">
        <v>55</v>
      </c>
      <c r="L28" s="24" t="s">
        <v>213</v>
      </c>
      <c r="M28" s="24" t="s">
        <v>219</v>
      </c>
      <c r="N28" s="29" t="s">
        <v>49</v>
      </c>
      <c r="O28" s="1"/>
      <c r="P28" s="46"/>
      <c r="Q28" s="7"/>
      <c r="R28" s="7"/>
      <c r="S28" s="7"/>
      <c r="T28" s="7"/>
      <c r="U28" s="7"/>
      <c r="V28" s="7"/>
      <c r="W28" s="7"/>
      <c r="X28" s="45"/>
    </row>
    <row r="29" spans="1:24" ht="15.75" x14ac:dyDescent="0.25">
      <c r="A29" s="404"/>
      <c r="B29" s="423"/>
      <c r="C29" s="423"/>
      <c r="D29" s="398"/>
      <c r="E29" s="398"/>
      <c r="F29" s="38"/>
      <c r="G29" s="29"/>
      <c r="H29" s="33"/>
      <c r="I29" s="25">
        <v>95134</v>
      </c>
      <c r="J29" s="24" t="s">
        <v>54</v>
      </c>
      <c r="K29" s="24" t="s">
        <v>55</v>
      </c>
      <c r="L29" s="24" t="s">
        <v>56</v>
      </c>
      <c r="M29" s="24" t="s">
        <v>53</v>
      </c>
      <c r="N29" s="29" t="s">
        <v>68</v>
      </c>
      <c r="O29" s="1"/>
      <c r="P29" s="46"/>
      <c r="Q29" s="7"/>
      <c r="R29" s="7"/>
      <c r="S29" s="7"/>
      <c r="T29" s="7"/>
      <c r="U29" s="7"/>
      <c r="V29" s="7"/>
      <c r="W29" s="7"/>
      <c r="X29" s="45"/>
    </row>
    <row r="30" spans="1:24" ht="15.75" x14ac:dyDescent="0.25">
      <c r="A30" s="404"/>
      <c r="B30" s="423"/>
      <c r="C30" s="423"/>
      <c r="D30" s="398"/>
      <c r="E30" s="398"/>
      <c r="F30" s="38"/>
      <c r="G30" s="29"/>
      <c r="H30" s="33"/>
      <c r="I30" s="25">
        <v>92690</v>
      </c>
      <c r="J30" s="24" t="s">
        <v>231</v>
      </c>
      <c r="K30" s="24" t="s">
        <v>230</v>
      </c>
      <c r="L30" s="511" t="s">
        <v>229</v>
      </c>
      <c r="M30" s="24" t="s">
        <v>216</v>
      </c>
      <c r="N30" s="29" t="s">
        <v>12</v>
      </c>
      <c r="O30" s="1"/>
      <c r="P30" s="46"/>
      <c r="Q30" s="7"/>
      <c r="R30" s="7"/>
      <c r="S30" s="7"/>
      <c r="T30" s="7"/>
      <c r="U30" s="7"/>
      <c r="V30" s="7"/>
      <c r="W30" s="7"/>
      <c r="X30" s="45"/>
    </row>
    <row r="31" spans="1:24" ht="16.5" thickBot="1" x14ac:dyDescent="0.3">
      <c r="A31" s="404"/>
      <c r="B31" s="423"/>
      <c r="C31" s="423"/>
      <c r="D31" s="398"/>
      <c r="E31" s="398"/>
      <c r="F31" s="38"/>
      <c r="G31" s="29"/>
      <c r="H31" s="33"/>
      <c r="I31" s="25">
        <v>90695</v>
      </c>
      <c r="J31" s="24" t="s">
        <v>57</v>
      </c>
      <c r="K31" s="24" t="s">
        <v>51</v>
      </c>
      <c r="L31" s="24" t="s">
        <v>58</v>
      </c>
      <c r="M31" s="24" t="s">
        <v>59</v>
      </c>
      <c r="N31" s="29" t="s">
        <v>12</v>
      </c>
      <c r="O31" s="1"/>
      <c r="P31" s="46"/>
      <c r="Q31" s="7"/>
      <c r="R31" s="7"/>
      <c r="S31" s="7"/>
      <c r="T31" s="7"/>
      <c r="U31" s="7"/>
      <c r="V31" s="7"/>
      <c r="W31" s="7"/>
      <c r="X31" s="45"/>
    </row>
    <row r="32" spans="1:24" ht="15.75" x14ac:dyDescent="0.25">
      <c r="A32" s="404"/>
      <c r="B32" s="577" t="s">
        <v>75</v>
      </c>
      <c r="C32" s="578"/>
      <c r="D32" s="578"/>
      <c r="E32" s="578"/>
      <c r="F32" s="578"/>
      <c r="G32" s="579"/>
      <c r="H32" s="33"/>
      <c r="I32" s="25">
        <v>90735</v>
      </c>
      <c r="J32" s="24" t="s">
        <v>275</v>
      </c>
      <c r="K32" s="24" t="s">
        <v>55</v>
      </c>
      <c r="L32" s="24" t="s">
        <v>276</v>
      </c>
      <c r="M32" s="24" t="s">
        <v>63</v>
      </c>
      <c r="N32" s="29" t="s">
        <v>13</v>
      </c>
      <c r="O32" s="1"/>
      <c r="P32" s="46"/>
      <c r="Q32" s="7"/>
      <c r="R32" s="7"/>
      <c r="S32" s="7"/>
      <c r="T32" s="7"/>
      <c r="U32" s="7"/>
      <c r="V32" s="7"/>
      <c r="W32" s="7"/>
      <c r="X32" s="45"/>
    </row>
    <row r="33" spans="1:24" ht="16.5" thickBot="1" x14ac:dyDescent="0.3">
      <c r="A33" s="404"/>
      <c r="B33" s="580"/>
      <c r="C33" s="581"/>
      <c r="D33" s="581"/>
      <c r="E33" s="581"/>
      <c r="F33" s="581"/>
      <c r="G33" s="582"/>
      <c r="H33" s="33"/>
      <c r="I33" s="25">
        <v>92917</v>
      </c>
      <c r="J33" s="24" t="s">
        <v>64</v>
      </c>
      <c r="K33" s="24" t="s">
        <v>51</v>
      </c>
      <c r="L33" s="24" t="s">
        <v>62</v>
      </c>
      <c r="M33" s="24" t="s">
        <v>63</v>
      </c>
      <c r="N33" s="29" t="s">
        <v>30</v>
      </c>
      <c r="O33" s="1"/>
      <c r="P33" s="46"/>
      <c r="Q33" s="7"/>
      <c r="R33" s="7"/>
      <c r="S33" s="7"/>
      <c r="T33" s="7"/>
      <c r="U33" s="7"/>
      <c r="V33" s="7"/>
      <c r="W33" s="7"/>
      <c r="X33" s="45"/>
    </row>
    <row r="34" spans="1:24" ht="16.5" thickBot="1" x14ac:dyDescent="0.3">
      <c r="A34" s="404"/>
      <c r="B34" s="3" t="s">
        <v>2</v>
      </c>
      <c r="C34" s="3" t="s">
        <v>43</v>
      </c>
      <c r="D34" s="3" t="s">
        <v>44</v>
      </c>
      <c r="E34" s="3" t="s">
        <v>4</v>
      </c>
      <c r="F34" s="3" t="s">
        <v>70</v>
      </c>
      <c r="G34" s="3" t="s">
        <v>77</v>
      </c>
      <c r="H34" s="33"/>
      <c r="I34" s="25">
        <v>92949</v>
      </c>
      <c r="J34" s="24" t="s">
        <v>65</v>
      </c>
      <c r="K34" s="24" t="s">
        <v>51</v>
      </c>
      <c r="L34" s="24" t="s">
        <v>62</v>
      </c>
      <c r="M34" s="24" t="s">
        <v>63</v>
      </c>
      <c r="N34" s="29" t="s">
        <v>39</v>
      </c>
      <c r="O34" s="1"/>
      <c r="P34" s="46"/>
      <c r="Q34" s="7"/>
      <c r="R34" s="7"/>
      <c r="S34" s="7"/>
      <c r="T34" s="7"/>
      <c r="U34" s="7"/>
      <c r="V34" s="7"/>
      <c r="W34" s="7"/>
      <c r="X34" s="45"/>
    </row>
    <row r="35" spans="1:24" ht="15.75" x14ac:dyDescent="0.25">
      <c r="A35" s="404"/>
      <c r="B35" s="40"/>
      <c r="C35" s="39"/>
      <c r="D35" s="423"/>
      <c r="E35" s="37"/>
      <c r="F35" s="38"/>
      <c r="G35" s="29"/>
      <c r="H35" s="33"/>
      <c r="I35" s="25">
        <v>90692</v>
      </c>
      <c r="J35" s="24" t="s">
        <v>66</v>
      </c>
      <c r="K35" s="24" t="s">
        <v>51</v>
      </c>
      <c r="L35" s="24" t="s">
        <v>58</v>
      </c>
      <c r="M35" s="24" t="s">
        <v>63</v>
      </c>
      <c r="N35" s="29" t="s">
        <v>23</v>
      </c>
      <c r="O35" s="1"/>
      <c r="P35" s="46"/>
      <c r="Q35" s="7"/>
      <c r="R35" s="7"/>
      <c r="S35" s="7"/>
      <c r="T35" s="7"/>
      <c r="U35" s="7"/>
      <c r="V35" s="7"/>
      <c r="W35" s="7"/>
      <c r="X35" s="45"/>
    </row>
    <row r="36" spans="1:24" ht="15.75" customHeight="1" x14ac:dyDescent="0.25">
      <c r="A36" s="404"/>
      <c r="B36" s="40"/>
      <c r="C36" s="39"/>
      <c r="D36" s="24"/>
      <c r="E36" s="24"/>
      <c r="F36" s="38"/>
      <c r="G36" s="29"/>
      <c r="H36" s="33"/>
      <c r="I36" s="25">
        <v>90723</v>
      </c>
      <c r="J36" s="24" t="s">
        <v>67</v>
      </c>
      <c r="K36" s="24" t="s">
        <v>51</v>
      </c>
      <c r="L36" s="24" t="s">
        <v>58</v>
      </c>
      <c r="M36" s="24" t="s">
        <v>63</v>
      </c>
      <c r="N36" s="29" t="s">
        <v>68</v>
      </c>
      <c r="O36" s="1"/>
      <c r="P36" s="46"/>
      <c r="Q36" s="7"/>
      <c r="R36" s="7"/>
      <c r="S36" s="7"/>
      <c r="T36" s="7"/>
      <c r="U36" s="7"/>
      <c r="V36" s="7"/>
      <c r="W36" s="7"/>
      <c r="X36" s="45"/>
    </row>
    <row r="37" spans="1:24" ht="16.5" customHeight="1" x14ac:dyDescent="0.25">
      <c r="A37" s="404"/>
      <c r="B37" s="24"/>
      <c r="C37" s="24"/>
      <c r="D37" s="24"/>
      <c r="E37" s="24"/>
      <c r="F37" s="24"/>
      <c r="G37" s="29"/>
      <c r="H37" s="33"/>
      <c r="I37" s="397">
        <v>90685</v>
      </c>
      <c r="J37" s="398" t="s">
        <v>165</v>
      </c>
      <c r="K37" s="24" t="s">
        <v>51</v>
      </c>
      <c r="L37" s="24" t="s">
        <v>58</v>
      </c>
      <c r="M37" s="24" t="s">
        <v>61</v>
      </c>
      <c r="N37" s="29" t="s">
        <v>12</v>
      </c>
      <c r="O37" s="1"/>
      <c r="P37" s="46"/>
      <c r="Q37" s="7"/>
      <c r="R37" s="7"/>
      <c r="S37" s="7"/>
      <c r="T37" s="7"/>
      <c r="U37" s="7"/>
      <c r="V37" s="7"/>
      <c r="W37" s="7"/>
      <c r="X37" s="45"/>
    </row>
    <row r="38" spans="1:24" ht="15.75" x14ac:dyDescent="0.25">
      <c r="A38" s="404"/>
      <c r="B38" s="39"/>
      <c r="C38" s="39"/>
      <c r="D38" s="24"/>
      <c r="E38" s="24"/>
      <c r="F38" s="24"/>
      <c r="G38" s="29"/>
      <c r="H38" s="33"/>
      <c r="I38" s="25">
        <v>90232</v>
      </c>
      <c r="J38" s="24" t="s">
        <v>171</v>
      </c>
      <c r="K38" s="24" t="s">
        <v>166</v>
      </c>
      <c r="L38" s="24" t="s">
        <v>172</v>
      </c>
      <c r="M38" s="24" t="s">
        <v>220</v>
      </c>
      <c r="N38" s="29" t="s">
        <v>49</v>
      </c>
      <c r="O38" s="1"/>
      <c r="P38" s="46"/>
      <c r="Q38" s="7"/>
      <c r="R38" s="7"/>
      <c r="S38" s="7"/>
      <c r="T38" s="7"/>
      <c r="U38" s="7"/>
      <c r="V38" s="7"/>
      <c r="W38" s="7"/>
      <c r="X38" s="45"/>
    </row>
    <row r="39" spans="1:24" ht="15.75" x14ac:dyDescent="0.25">
      <c r="A39" s="404"/>
      <c r="B39" s="39"/>
      <c r="C39" s="39"/>
      <c r="D39" s="24"/>
      <c r="E39" s="24"/>
      <c r="F39" s="24"/>
      <c r="G39" s="29"/>
      <c r="H39" s="33"/>
      <c r="I39" s="399">
        <v>91935</v>
      </c>
      <c r="J39" s="24" t="s">
        <v>267</v>
      </c>
      <c r="K39" s="24" t="s">
        <v>268</v>
      </c>
      <c r="L39" s="24" t="s">
        <v>269</v>
      </c>
      <c r="M39" s="24" t="s">
        <v>173</v>
      </c>
      <c r="N39" s="29" t="s">
        <v>12</v>
      </c>
      <c r="O39" s="1"/>
      <c r="P39" s="46"/>
      <c r="Q39" s="7"/>
      <c r="R39" s="7"/>
      <c r="S39" s="7"/>
      <c r="T39" s="7"/>
      <c r="U39" s="7"/>
      <c r="V39" s="7"/>
      <c r="W39" s="7"/>
      <c r="X39" s="45"/>
    </row>
    <row r="40" spans="1:24" ht="15.75" x14ac:dyDescent="0.25">
      <c r="A40" s="404"/>
      <c r="B40" s="24"/>
      <c r="C40" s="24"/>
      <c r="D40" s="24"/>
      <c r="E40" s="24"/>
      <c r="F40" s="24"/>
      <c r="G40" s="29"/>
      <c r="H40" s="33"/>
      <c r="I40" s="399">
        <v>92877</v>
      </c>
      <c r="J40" s="24" t="s">
        <v>270</v>
      </c>
      <c r="K40" s="24" t="s">
        <v>51</v>
      </c>
      <c r="L40" s="24" t="s">
        <v>271</v>
      </c>
      <c r="M40" s="24" t="s">
        <v>272</v>
      </c>
      <c r="N40" s="29" t="s">
        <v>124</v>
      </c>
      <c r="O40" s="1"/>
      <c r="P40" s="46"/>
      <c r="Q40" s="7"/>
      <c r="R40" s="7"/>
      <c r="S40" s="7"/>
      <c r="T40" s="7"/>
      <c r="U40" s="7"/>
      <c r="V40" s="7"/>
      <c r="W40" s="7"/>
      <c r="X40" s="45"/>
    </row>
    <row r="41" spans="1:24" ht="16.5" thickBot="1" x14ac:dyDescent="0.3">
      <c r="A41" s="404"/>
      <c r="B41" s="24"/>
      <c r="C41" s="24"/>
      <c r="D41" s="24"/>
      <c r="E41" s="24"/>
      <c r="F41" s="24"/>
      <c r="G41" s="29"/>
      <c r="H41" s="33"/>
      <c r="I41" s="399"/>
      <c r="J41" s="24"/>
      <c r="K41" s="24"/>
      <c r="L41" s="24"/>
      <c r="M41" s="24"/>
      <c r="N41" s="29"/>
      <c r="O41" s="1"/>
      <c r="P41" s="595"/>
      <c r="Q41" s="595"/>
      <c r="R41" s="595"/>
      <c r="S41" s="595"/>
      <c r="T41" s="595"/>
      <c r="U41" s="595"/>
      <c r="V41" s="595"/>
      <c r="W41" s="595"/>
      <c r="X41" s="595"/>
    </row>
    <row r="42" spans="1:24" ht="16.5" thickBot="1" x14ac:dyDescent="0.3">
      <c r="A42" s="404"/>
      <c r="B42" s="24"/>
      <c r="C42" s="24"/>
      <c r="D42" s="24"/>
      <c r="E42" s="24"/>
      <c r="F42" s="24"/>
      <c r="G42" s="29"/>
      <c r="H42" s="33"/>
      <c r="I42" s="399"/>
      <c r="J42" s="24"/>
      <c r="K42" s="24"/>
      <c r="L42" s="24"/>
      <c r="M42" s="24"/>
      <c r="N42" s="29"/>
      <c r="O42" s="1"/>
      <c r="P42" s="596"/>
      <c r="Q42" s="596"/>
      <c r="R42" s="596"/>
      <c r="S42" s="596"/>
      <c r="T42" s="596"/>
      <c r="U42" s="596"/>
      <c r="V42" s="596"/>
      <c r="W42" s="596"/>
      <c r="X42" s="596"/>
    </row>
    <row r="43" spans="1:24" ht="15.75" customHeight="1" x14ac:dyDescent="0.25">
      <c r="B43" s="577" t="s">
        <v>79</v>
      </c>
      <c r="C43" s="578"/>
      <c r="D43" s="578"/>
      <c r="E43" s="578"/>
      <c r="F43" s="578"/>
      <c r="G43" s="579"/>
      <c r="H43" s="33"/>
      <c r="I43" s="399"/>
      <c r="J43" s="24"/>
      <c r="K43" s="24"/>
      <c r="L43" s="24"/>
      <c r="M43" s="24"/>
      <c r="N43" s="29"/>
      <c r="O43" s="1"/>
      <c r="P43" s="46"/>
      <c r="Q43" s="7"/>
      <c r="R43" s="7"/>
      <c r="S43" s="7"/>
      <c r="T43" s="7"/>
      <c r="U43" s="7"/>
      <c r="V43" s="7"/>
      <c r="W43" s="7"/>
      <c r="X43" s="45"/>
    </row>
    <row r="44" spans="1:24" ht="16.5" customHeight="1" thickBot="1" x14ac:dyDescent="0.3">
      <c r="B44" s="580"/>
      <c r="C44" s="581"/>
      <c r="D44" s="581"/>
      <c r="E44" s="581"/>
      <c r="F44" s="581"/>
      <c r="G44" s="582"/>
      <c r="H44" s="33"/>
      <c r="I44" s="399"/>
      <c r="J44" s="24"/>
      <c r="K44" s="24"/>
      <c r="L44" s="24"/>
      <c r="M44" s="24"/>
      <c r="N44" s="29"/>
      <c r="O44" s="1"/>
      <c r="P44" s="46"/>
      <c r="Q44" s="7"/>
      <c r="R44" s="7"/>
      <c r="S44" s="7"/>
      <c r="T44" s="7"/>
      <c r="U44" s="7"/>
      <c r="V44" s="7"/>
      <c r="W44" s="7"/>
      <c r="X44" s="45"/>
    </row>
    <row r="45" spans="1:24" ht="32.25" thickBot="1" x14ac:dyDescent="0.3">
      <c r="B45" s="3" t="s">
        <v>2</v>
      </c>
      <c r="C45" s="3" t="s">
        <v>43</v>
      </c>
      <c r="D45" s="3" t="s">
        <v>44</v>
      </c>
      <c r="E45" s="3" t="s">
        <v>4</v>
      </c>
      <c r="F45" s="3" t="s">
        <v>70</v>
      </c>
      <c r="G45" s="3" t="s">
        <v>77</v>
      </c>
      <c r="H45" s="33"/>
      <c r="I45" s="577" t="s">
        <v>69</v>
      </c>
      <c r="J45" s="578"/>
      <c r="K45" s="578"/>
      <c r="L45" s="578"/>
      <c r="M45" s="578"/>
      <c r="N45" s="579"/>
      <c r="O45" s="1"/>
      <c r="P45" s="46"/>
      <c r="Q45" s="7"/>
      <c r="R45" s="7"/>
      <c r="S45" s="7"/>
      <c r="T45" s="7"/>
      <c r="U45" s="7"/>
      <c r="V45" s="7"/>
      <c r="W45" s="7"/>
      <c r="X45" s="45"/>
    </row>
    <row r="46" spans="1:24" ht="20.25" customHeight="1" thickBot="1" x14ac:dyDescent="0.3">
      <c r="B46" s="25"/>
      <c r="C46" s="24"/>
      <c r="D46" s="24"/>
      <c r="E46" s="24"/>
      <c r="F46" s="24"/>
      <c r="G46" s="29"/>
      <c r="H46" s="33"/>
      <c r="I46" s="430"/>
      <c r="J46" s="431"/>
      <c r="K46" s="431"/>
      <c r="L46" s="431"/>
      <c r="M46" s="431"/>
      <c r="N46" s="432"/>
      <c r="O46" s="1"/>
      <c r="P46" s="46"/>
      <c r="Q46" s="7"/>
      <c r="R46" s="7"/>
      <c r="S46" s="7"/>
      <c r="T46" s="7"/>
      <c r="U46" s="7"/>
      <c r="V46" s="7"/>
      <c r="W46" s="7"/>
      <c r="X46" s="45"/>
    </row>
    <row r="47" spans="1:24" ht="16.5" thickBot="1" x14ac:dyDescent="0.3">
      <c r="B47" s="25"/>
      <c r="C47" s="24"/>
      <c r="D47" s="24"/>
      <c r="E47" s="24"/>
      <c r="F47" s="24"/>
      <c r="G47" s="29"/>
      <c r="H47" s="33"/>
      <c r="I47" s="3" t="s">
        <v>2</v>
      </c>
      <c r="J47" s="3" t="s">
        <v>43</v>
      </c>
      <c r="K47" s="3" t="s">
        <v>44</v>
      </c>
      <c r="L47" s="3" t="s">
        <v>4</v>
      </c>
      <c r="M47" s="3" t="s">
        <v>70</v>
      </c>
      <c r="N47" s="3" t="s">
        <v>45</v>
      </c>
      <c r="O47" s="1"/>
      <c r="P47" s="46"/>
      <c r="Q47" s="7"/>
      <c r="R47" s="7"/>
      <c r="S47" s="7"/>
      <c r="T47" s="7"/>
      <c r="U47" s="7"/>
      <c r="V47" s="7"/>
      <c r="W47" s="7"/>
      <c r="X47" s="45"/>
    </row>
    <row r="48" spans="1:24" ht="15.75" x14ac:dyDescent="0.25">
      <c r="B48" s="25"/>
      <c r="C48" s="24"/>
      <c r="D48" s="24"/>
      <c r="E48" s="24"/>
      <c r="F48" s="24"/>
      <c r="G48" s="29"/>
      <c r="H48" s="33"/>
      <c r="I48" s="470">
        <v>36201</v>
      </c>
      <c r="J48" s="34" t="s">
        <v>71</v>
      </c>
      <c r="K48" s="35" t="s">
        <v>10</v>
      </c>
      <c r="L48" s="34" t="s">
        <v>72</v>
      </c>
      <c r="M48" s="34" t="s">
        <v>73</v>
      </c>
      <c r="N48" s="36" t="s">
        <v>12</v>
      </c>
      <c r="O48" s="1"/>
      <c r="P48" s="46"/>
      <c r="Q48" s="7"/>
      <c r="R48" s="7"/>
      <c r="S48" s="7"/>
      <c r="T48" s="7"/>
      <c r="U48" s="7"/>
      <c r="V48" s="7"/>
      <c r="W48" s="7"/>
      <c r="X48" s="45"/>
    </row>
    <row r="49" spans="2:24" ht="15.75" x14ac:dyDescent="0.25">
      <c r="B49" s="25"/>
      <c r="C49" s="24"/>
      <c r="D49" s="24"/>
      <c r="E49" s="24"/>
      <c r="F49" s="24"/>
      <c r="G49" s="29"/>
      <c r="H49" s="33"/>
      <c r="I49" s="25">
        <v>36203</v>
      </c>
      <c r="J49" s="24" t="s">
        <v>74</v>
      </c>
      <c r="K49" s="24" t="s">
        <v>10</v>
      </c>
      <c r="L49" s="24" t="s">
        <v>72</v>
      </c>
      <c r="M49" s="24" t="s">
        <v>73</v>
      </c>
      <c r="N49" s="29" t="s">
        <v>12</v>
      </c>
      <c r="O49" s="477"/>
      <c r="P49" s="46"/>
      <c r="Q49" s="7"/>
      <c r="R49" s="7"/>
      <c r="S49" s="7"/>
      <c r="T49" s="7"/>
      <c r="U49" s="7"/>
      <c r="V49" s="7"/>
      <c r="W49" s="7"/>
      <c r="X49" s="45"/>
    </row>
    <row r="50" spans="2:24" ht="16.5" thickBot="1" x14ac:dyDescent="0.3">
      <c r="B50" s="25"/>
      <c r="C50" s="24"/>
      <c r="D50" s="24"/>
      <c r="E50" s="24"/>
      <c r="F50" s="24"/>
      <c r="G50" s="29"/>
      <c r="H50" s="33"/>
      <c r="I50" s="25">
        <v>36204</v>
      </c>
      <c r="J50" s="24" t="s">
        <v>175</v>
      </c>
      <c r="K50" s="24" t="s">
        <v>10</v>
      </c>
      <c r="L50" s="24" t="s">
        <v>72</v>
      </c>
      <c r="M50" s="24" t="s">
        <v>73</v>
      </c>
      <c r="N50" s="473" t="s">
        <v>12</v>
      </c>
      <c r="O50" s="475"/>
      <c r="P50" s="472"/>
      <c r="Q50" s="472"/>
      <c r="R50" s="472"/>
      <c r="S50" s="472"/>
      <c r="T50" s="472"/>
      <c r="U50" s="472"/>
      <c r="V50" s="472"/>
      <c r="W50" s="472"/>
      <c r="X50" s="474"/>
    </row>
    <row r="51" spans="2:24" ht="16.5" customHeight="1" thickBot="1" x14ac:dyDescent="0.3">
      <c r="B51" s="25"/>
      <c r="C51" s="24"/>
      <c r="D51" s="24"/>
      <c r="E51" s="24"/>
      <c r="F51" s="24"/>
      <c r="G51" s="29"/>
      <c r="H51" s="33"/>
      <c r="I51" s="471">
        <v>53613</v>
      </c>
      <c r="J51" s="24" t="s">
        <v>93</v>
      </c>
      <c r="K51" s="24" t="s">
        <v>46</v>
      </c>
      <c r="L51" s="24" t="s">
        <v>52</v>
      </c>
      <c r="M51" s="24" t="s">
        <v>87</v>
      </c>
      <c r="N51" s="473" t="s">
        <v>12</v>
      </c>
      <c r="O51" s="475"/>
      <c r="P51" s="583"/>
      <c r="Q51" s="584"/>
      <c r="R51" s="584"/>
      <c r="S51" s="584"/>
      <c r="T51" s="584"/>
      <c r="U51" s="584"/>
      <c r="V51" s="584"/>
      <c r="W51" s="584"/>
      <c r="X51" s="585"/>
    </row>
    <row r="52" spans="2:24" ht="24.75" customHeight="1" thickBot="1" x14ac:dyDescent="0.3">
      <c r="B52" s="25"/>
      <c r="C52" s="24"/>
      <c r="D52" s="24"/>
      <c r="E52" s="24"/>
      <c r="F52" s="24"/>
      <c r="G52" s="29"/>
      <c r="H52" s="33"/>
      <c r="I52" s="590" t="s">
        <v>76</v>
      </c>
      <c r="J52" s="591"/>
      <c r="K52" s="591"/>
      <c r="L52" s="591"/>
      <c r="M52" s="591"/>
      <c r="N52" s="592"/>
      <c r="O52" s="476"/>
      <c r="P52" s="586" t="s">
        <v>278</v>
      </c>
      <c r="Q52" s="586"/>
      <c r="R52" s="586"/>
      <c r="S52" s="586"/>
      <c r="T52" s="586"/>
      <c r="U52" s="586"/>
      <c r="V52" s="586"/>
      <c r="W52" s="586"/>
      <c r="X52" s="586"/>
    </row>
    <row r="53" spans="2:24" ht="16.5" thickBot="1" x14ac:dyDescent="0.3">
      <c r="B53" s="422"/>
      <c r="C53" s="423"/>
      <c r="D53" s="423"/>
      <c r="E53" s="398"/>
      <c r="F53" s="38"/>
      <c r="G53" s="246"/>
      <c r="H53" s="33"/>
      <c r="I53" s="401" t="s">
        <v>2</v>
      </c>
      <c r="J53" s="402" t="s">
        <v>43</v>
      </c>
      <c r="K53" s="402" t="s">
        <v>44</v>
      </c>
      <c r="L53" s="402" t="s">
        <v>4</v>
      </c>
      <c r="M53" s="402" t="s">
        <v>70</v>
      </c>
      <c r="N53" s="403" t="s">
        <v>45</v>
      </c>
      <c r="O53" s="1"/>
      <c r="P53" s="14"/>
      <c r="Q53" s="7"/>
      <c r="R53" s="7"/>
      <c r="S53" s="7"/>
      <c r="T53" s="7"/>
      <c r="U53" s="7"/>
      <c r="V53" s="7"/>
      <c r="W53" s="7"/>
      <c r="X53" s="18"/>
    </row>
    <row r="54" spans="2:24" ht="15.95" customHeight="1" x14ac:dyDescent="0.25">
      <c r="B54" s="25"/>
      <c r="C54" s="24"/>
      <c r="D54" s="24"/>
      <c r="E54" s="24"/>
      <c r="F54" s="24"/>
      <c r="G54" s="29"/>
      <c r="H54" s="33"/>
      <c r="I54" s="25">
        <v>21394</v>
      </c>
      <c r="J54" s="400" t="s">
        <v>285</v>
      </c>
      <c r="K54" s="24" t="s">
        <v>46</v>
      </c>
      <c r="L54" s="24" t="s">
        <v>108</v>
      </c>
      <c r="M54" s="24" t="s">
        <v>78</v>
      </c>
      <c r="N54" s="29" t="s">
        <v>162</v>
      </c>
      <c r="O54" s="1"/>
      <c r="P54" s="14"/>
      <c r="Q54" s="7"/>
      <c r="R54" s="7"/>
      <c r="S54" s="7"/>
      <c r="T54" s="7"/>
      <c r="U54" s="7"/>
      <c r="V54" s="7"/>
      <c r="W54" s="7"/>
      <c r="X54" s="18"/>
    </row>
    <row r="55" spans="2:24" ht="15.95" customHeight="1" x14ac:dyDescent="0.25">
      <c r="B55" s="25"/>
      <c r="C55" s="24"/>
      <c r="D55" s="24"/>
      <c r="E55" s="24"/>
      <c r="F55" s="24"/>
      <c r="G55" s="29"/>
      <c r="H55" s="33"/>
      <c r="I55" s="539" t="s">
        <v>26</v>
      </c>
      <c r="J55" s="38" t="s">
        <v>80</v>
      </c>
      <c r="K55" s="38" t="s">
        <v>16</v>
      </c>
      <c r="L55" s="38" t="s">
        <v>17</v>
      </c>
      <c r="M55" s="38" t="s">
        <v>78</v>
      </c>
      <c r="N55" s="424" t="s">
        <v>162</v>
      </c>
      <c r="O55" s="1"/>
      <c r="P55" s="14"/>
      <c r="Q55" s="7"/>
      <c r="R55" s="7"/>
      <c r="S55" s="7"/>
      <c r="T55" s="7"/>
      <c r="U55" s="7"/>
      <c r="V55" s="7"/>
      <c r="W55" s="7"/>
      <c r="X55" s="18"/>
    </row>
    <row r="56" spans="2:24" ht="16.5" thickBot="1" x14ac:dyDescent="0.3">
      <c r="B56" s="25"/>
      <c r="C56" s="24"/>
      <c r="D56" s="24"/>
      <c r="E56" s="24"/>
      <c r="F56" s="24"/>
      <c r="G56" s="29"/>
      <c r="H56" s="33"/>
      <c r="I56" s="515" t="s">
        <v>115</v>
      </c>
      <c r="J56" s="38" t="s">
        <v>163</v>
      </c>
      <c r="K56" s="24" t="s">
        <v>167</v>
      </c>
      <c r="L56" s="24" t="s">
        <v>164</v>
      </c>
      <c r="M56" s="24" t="s">
        <v>78</v>
      </c>
      <c r="N56" s="29" t="s">
        <v>162</v>
      </c>
      <c r="O56" s="481"/>
      <c r="P56" s="19"/>
      <c r="Q56" s="19"/>
      <c r="R56" s="19"/>
      <c r="S56" s="19"/>
      <c r="T56" s="19"/>
      <c r="U56" s="19"/>
      <c r="V56" s="19"/>
      <c r="W56" s="19"/>
      <c r="X56" s="20"/>
    </row>
    <row r="57" spans="2:24" ht="15.75" customHeight="1" x14ac:dyDescent="0.25">
      <c r="B57" s="577" t="s">
        <v>88</v>
      </c>
      <c r="C57" s="578"/>
      <c r="D57" s="578"/>
      <c r="E57" s="578"/>
      <c r="F57" s="578"/>
      <c r="G57" s="579"/>
      <c r="H57" s="33"/>
      <c r="I57" s="537" t="s">
        <v>85</v>
      </c>
      <c r="J57" s="514" t="s">
        <v>86</v>
      </c>
      <c r="K57" s="514" t="s">
        <v>84</v>
      </c>
      <c r="L57" s="514" t="s">
        <v>83</v>
      </c>
      <c r="M57" s="518" t="s">
        <v>82</v>
      </c>
      <c r="N57" s="246" t="s">
        <v>162</v>
      </c>
      <c r="O57" s="481"/>
      <c r="P57" s="19"/>
      <c r="Q57" s="19"/>
      <c r="R57" s="19"/>
      <c r="S57" s="19"/>
      <c r="T57" s="19"/>
      <c r="U57" s="19"/>
      <c r="V57" s="19"/>
      <c r="W57" s="19"/>
      <c r="X57" s="19"/>
    </row>
    <row r="58" spans="2:24" ht="16.5" customHeight="1" thickBot="1" x14ac:dyDescent="0.3">
      <c r="B58" s="587"/>
      <c r="C58" s="588"/>
      <c r="D58" s="588"/>
      <c r="E58" s="588"/>
      <c r="F58" s="588"/>
      <c r="G58" s="589"/>
      <c r="H58" s="33"/>
      <c r="I58" s="538" t="s">
        <v>42</v>
      </c>
      <c r="J58" s="514" t="s">
        <v>170</v>
      </c>
      <c r="K58" s="540" t="s">
        <v>84</v>
      </c>
      <c r="L58" s="541" t="s">
        <v>83</v>
      </c>
      <c r="M58" s="518" t="s">
        <v>82</v>
      </c>
      <c r="N58" s="246" t="s">
        <v>162</v>
      </c>
      <c r="O58" s="481"/>
      <c r="P58" s="19"/>
      <c r="Q58" s="19"/>
      <c r="R58" s="19"/>
      <c r="S58" s="19"/>
      <c r="T58" s="19"/>
      <c r="U58" s="19"/>
      <c r="V58" s="19"/>
      <c r="W58" s="19"/>
      <c r="X58" s="482"/>
    </row>
    <row r="59" spans="2:24" ht="16.5" thickBot="1" x14ac:dyDescent="0.3">
      <c r="B59" s="27" t="s">
        <v>2</v>
      </c>
      <c r="C59" s="26" t="s">
        <v>43</v>
      </c>
      <c r="D59" s="26" t="s">
        <v>44</v>
      </c>
      <c r="E59" s="26" t="s">
        <v>4</v>
      </c>
      <c r="F59" s="26" t="s">
        <v>70</v>
      </c>
      <c r="G59" s="28" t="s">
        <v>77</v>
      </c>
      <c r="H59" s="33"/>
      <c r="I59" s="517" t="s">
        <v>211</v>
      </c>
      <c r="J59" s="518" t="s">
        <v>224</v>
      </c>
      <c r="K59" s="469" t="s">
        <v>46</v>
      </c>
      <c r="L59" s="519" t="s">
        <v>225</v>
      </c>
      <c r="M59" s="518" t="s">
        <v>87</v>
      </c>
      <c r="N59" s="246" t="s">
        <v>162</v>
      </c>
      <c r="O59" s="481"/>
      <c r="P59" s="19"/>
      <c r="Q59" s="19"/>
      <c r="R59" s="19"/>
      <c r="S59" s="19"/>
      <c r="T59" s="19"/>
      <c r="U59" s="19"/>
      <c r="V59" s="19"/>
      <c r="W59" s="19"/>
      <c r="X59" s="482"/>
    </row>
    <row r="60" spans="2:24" ht="15.75" x14ac:dyDescent="0.25">
      <c r="B60" s="393">
        <v>97014</v>
      </c>
      <c r="C60" s="2" t="s">
        <v>89</v>
      </c>
      <c r="D60" s="2" t="s">
        <v>90</v>
      </c>
      <c r="E60" s="2" t="s">
        <v>91</v>
      </c>
      <c r="F60" s="2" t="s">
        <v>92</v>
      </c>
      <c r="G60" s="394" t="s">
        <v>23</v>
      </c>
      <c r="H60" s="33"/>
      <c r="I60" s="538">
        <v>53708</v>
      </c>
      <c r="J60" s="514" t="s">
        <v>233</v>
      </c>
      <c r="K60" s="514" t="s">
        <v>46</v>
      </c>
      <c r="L60" s="514" t="s">
        <v>52</v>
      </c>
      <c r="M60" s="518" t="s">
        <v>87</v>
      </c>
      <c r="N60" s="246" t="s">
        <v>162</v>
      </c>
      <c r="O60" s="481"/>
      <c r="P60" s="19"/>
      <c r="Q60" s="19"/>
      <c r="R60" s="19"/>
      <c r="S60" s="19"/>
      <c r="T60" s="19"/>
      <c r="U60" s="19"/>
      <c r="V60" s="19"/>
      <c r="W60" s="19"/>
      <c r="X60" s="482"/>
    </row>
    <row r="61" spans="2:24" ht="15.75" x14ac:dyDescent="0.25">
      <c r="B61" s="393"/>
      <c r="C61" s="2"/>
      <c r="D61" s="2"/>
      <c r="E61" s="2"/>
      <c r="F61" s="2"/>
      <c r="G61" s="394"/>
      <c r="H61" s="33"/>
      <c r="I61" s="468">
        <v>53716</v>
      </c>
      <c r="J61" s="39" t="s">
        <v>226</v>
      </c>
      <c r="K61" s="39" t="s">
        <v>46</v>
      </c>
      <c r="L61" s="39" t="s">
        <v>52</v>
      </c>
      <c r="M61" s="38" t="s">
        <v>87</v>
      </c>
      <c r="N61" s="424" t="s">
        <v>162</v>
      </c>
      <c r="O61" s="481"/>
      <c r="P61" s="19"/>
      <c r="Q61" s="19"/>
      <c r="R61" s="19"/>
      <c r="S61" s="19"/>
      <c r="T61" s="19"/>
      <c r="U61" s="19"/>
      <c r="V61" s="19"/>
      <c r="W61" s="19"/>
      <c r="X61" s="482"/>
    </row>
    <row r="62" spans="2:24" ht="16.5" thickBot="1" x14ac:dyDescent="0.3">
      <c r="B62" s="30"/>
      <c r="C62" s="31"/>
      <c r="D62" s="31"/>
      <c r="E62" s="31"/>
      <c r="F62" s="31"/>
      <c r="G62" s="32"/>
      <c r="H62" s="33"/>
      <c r="I62" s="517">
        <v>54121</v>
      </c>
      <c r="J62" s="518" t="s">
        <v>232</v>
      </c>
      <c r="K62" s="518" t="s">
        <v>46</v>
      </c>
      <c r="L62" s="518" t="s">
        <v>60</v>
      </c>
      <c r="M62" s="518" t="s">
        <v>87</v>
      </c>
      <c r="N62" s="246" t="s">
        <v>162</v>
      </c>
      <c r="O62" s="481"/>
      <c r="P62" s="478"/>
      <c r="Q62" s="478"/>
      <c r="R62" s="478"/>
      <c r="S62" s="478"/>
      <c r="T62" s="478"/>
      <c r="U62" s="478"/>
      <c r="V62" s="478"/>
      <c r="W62" s="478"/>
      <c r="X62" s="480"/>
    </row>
    <row r="63" spans="2:24" ht="15.75" x14ac:dyDescent="0.25">
      <c r="G63" s="546"/>
      <c r="H63" s="545"/>
      <c r="I63" s="561">
        <v>28643</v>
      </c>
      <c r="J63" s="2" t="s">
        <v>262</v>
      </c>
      <c r="K63" s="563" t="s">
        <v>167</v>
      </c>
      <c r="L63" s="563" t="s">
        <v>164</v>
      </c>
      <c r="M63" s="24" t="s">
        <v>78</v>
      </c>
      <c r="N63" s="246" t="s">
        <v>162</v>
      </c>
      <c r="O63" s="1"/>
      <c r="P63" s="512"/>
      <c r="Q63" s="512"/>
      <c r="R63" s="512"/>
      <c r="S63" s="512"/>
      <c r="T63" s="512"/>
      <c r="U63" s="512"/>
      <c r="V63" s="512"/>
      <c r="W63" s="512"/>
      <c r="X63" s="512"/>
    </row>
    <row r="64" spans="2:24" ht="15.75" x14ac:dyDescent="0.25">
      <c r="B64" s="2"/>
      <c r="C64" s="2"/>
      <c r="D64" s="2"/>
      <c r="E64" s="2"/>
      <c r="F64" s="2"/>
      <c r="G64" s="2"/>
      <c r="H64" s="558"/>
      <c r="I64" s="562">
        <v>28645</v>
      </c>
      <c r="J64" s="547" t="s">
        <v>263</v>
      </c>
      <c r="K64" s="563" t="s">
        <v>167</v>
      </c>
      <c r="L64" s="563" t="s">
        <v>164</v>
      </c>
      <c r="M64" s="24" t="s">
        <v>78</v>
      </c>
      <c r="N64" s="246" t="s">
        <v>162</v>
      </c>
      <c r="O64" s="1"/>
      <c r="P64" s="512"/>
      <c r="Q64" s="512"/>
      <c r="R64" s="512"/>
      <c r="S64" s="512"/>
      <c r="T64" s="512"/>
      <c r="U64" s="512"/>
      <c r="V64" s="512"/>
      <c r="W64" s="512"/>
      <c r="X64" s="512"/>
    </row>
    <row r="65" spans="2:24" ht="16.5" thickBot="1" x14ac:dyDescent="0.3">
      <c r="B65" s="2"/>
      <c r="C65" s="2"/>
      <c r="D65" s="2"/>
      <c r="E65" s="2"/>
      <c r="F65" s="2"/>
      <c r="G65" s="2"/>
      <c r="H65" s="558"/>
      <c r="I65" s="559">
        <v>48906</v>
      </c>
      <c r="J65" s="514" t="s">
        <v>284</v>
      </c>
      <c r="K65" s="575" t="s">
        <v>84</v>
      </c>
      <c r="L65" s="514" t="s">
        <v>83</v>
      </c>
      <c r="M65" s="560" t="s">
        <v>78</v>
      </c>
      <c r="N65" s="548" t="s">
        <v>162</v>
      </c>
      <c r="O65" s="1"/>
      <c r="P65" s="512"/>
      <c r="Q65" s="512"/>
      <c r="R65" s="512"/>
      <c r="S65" s="512"/>
      <c r="T65" s="512"/>
      <c r="U65" s="512"/>
      <c r="V65" s="512"/>
      <c r="W65" s="512"/>
      <c r="X65" s="512"/>
    </row>
    <row r="66" spans="2:24" ht="15.75" x14ac:dyDescent="0.25">
      <c r="B66" s="2"/>
      <c r="C66" s="2"/>
      <c r="D66" s="2"/>
      <c r="E66" s="2"/>
      <c r="F66" s="2"/>
      <c r="G66" s="2"/>
      <c r="H66" s="33"/>
      <c r="I66" s="564"/>
      <c r="J66" s="574"/>
      <c r="K66" s="540"/>
      <c r="L66" s="576"/>
      <c r="M66" s="38"/>
      <c r="N66" s="469"/>
      <c r="O66" s="1"/>
      <c r="P66" s="512"/>
      <c r="Q66" s="512"/>
      <c r="R66" s="512"/>
      <c r="S66" s="512"/>
      <c r="T66" s="512"/>
      <c r="U66" s="512"/>
      <c r="V66" s="512"/>
      <c r="W66" s="512"/>
      <c r="X66" s="512"/>
    </row>
    <row r="67" spans="2:24" ht="15.6" customHeight="1" x14ac:dyDescent="0.25">
      <c r="B67" s="544"/>
      <c r="C67" s="544"/>
      <c r="D67" s="544"/>
      <c r="E67" s="544"/>
      <c r="F67" s="544"/>
      <c r="G67" s="544"/>
      <c r="H67" s="33"/>
      <c r="I67" s="2"/>
      <c r="J67" s="2"/>
      <c r="K67" s="2"/>
      <c r="L67" s="465"/>
      <c r="M67" s="2"/>
      <c r="N67" s="2"/>
      <c r="O67" s="1"/>
      <c r="P67" s="512"/>
      <c r="Q67" s="512"/>
      <c r="R67" s="512"/>
      <c r="S67" s="512"/>
      <c r="T67" s="512"/>
      <c r="U67" s="512"/>
      <c r="V67" s="512"/>
      <c r="W67" s="512"/>
      <c r="X67" s="512"/>
    </row>
    <row r="68" spans="2:24" ht="16.5" customHeight="1" x14ac:dyDescent="0.25">
      <c r="B68" s="2"/>
      <c r="C68" s="2"/>
      <c r="D68" s="2"/>
      <c r="E68" s="2"/>
      <c r="F68" s="2"/>
      <c r="G68" s="2"/>
      <c r="H68" s="33"/>
      <c r="I68" s="2"/>
      <c r="J68" s="2"/>
      <c r="K68" s="2"/>
      <c r="L68" s="465"/>
      <c r="M68" s="2"/>
      <c r="N68" s="2"/>
      <c r="O68" s="1"/>
      <c r="P68" s="512"/>
      <c r="Q68" s="512"/>
      <c r="R68" s="512"/>
      <c r="S68" s="512"/>
      <c r="T68" s="512"/>
      <c r="U68" s="512"/>
      <c r="V68" s="512"/>
      <c r="W68" s="512"/>
      <c r="X68" s="512"/>
    </row>
  </sheetData>
  <sortState xmlns:xlrd2="http://schemas.microsoft.com/office/spreadsheetml/2017/richdata2" ref="I48:N65">
    <sortCondition ref="I54:I65"/>
  </sortState>
  <mergeCells count="17">
    <mergeCell ref="O1:P1"/>
    <mergeCell ref="I2:N3"/>
    <mergeCell ref="B2:G3"/>
    <mergeCell ref="B32:G33"/>
    <mergeCell ref="P41:X42"/>
    <mergeCell ref="I23:N24"/>
    <mergeCell ref="P13:X13"/>
    <mergeCell ref="P8:X9"/>
    <mergeCell ref="P10:X10"/>
    <mergeCell ref="P11:X11"/>
    <mergeCell ref="P12:X12"/>
    <mergeCell ref="B43:G44"/>
    <mergeCell ref="P51:X51"/>
    <mergeCell ref="I45:N45"/>
    <mergeCell ref="P52:X52"/>
    <mergeCell ref="B57:G58"/>
    <mergeCell ref="I52:N52"/>
  </mergeCells>
  <phoneticPr fontId="26" type="noConversion"/>
  <hyperlinks>
    <hyperlink ref="P13" r:id="rId1" display="mailto:highland.enquires@stagecoachbus.com" xr:uid="{00000000-0004-0000-0000-000000000000}"/>
  </hyperlinks>
  <pageMargins left="0.7" right="0.7" top="0.75" bottom="0.75" header="0.3" footer="0.3"/>
  <pageSetup paperSize="9" scale="23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122"/>
  <sheetViews>
    <sheetView zoomScale="70" zoomScaleNormal="40" workbookViewId="0">
      <pane xSplit="7" ySplit="6" topLeftCell="H41" activePane="bottomRight" state="frozen"/>
      <selection pane="topRight" activeCell="H1" sqref="H1"/>
      <selection pane="bottomLeft" activeCell="A7" sqref="A7"/>
      <selection pane="bottomRight" activeCell="O70" sqref="O70"/>
    </sheetView>
  </sheetViews>
  <sheetFormatPr defaultRowHeight="15" customHeight="1" x14ac:dyDescent="0.25"/>
  <cols>
    <col min="1" max="1" width="20.7109375" customWidth="1"/>
    <col min="2" max="2" width="12" customWidth="1"/>
    <col min="3" max="3" width="11.140625" customWidth="1"/>
    <col min="4" max="4" width="14" customWidth="1"/>
    <col min="6" max="6" width="10.140625" customWidth="1"/>
    <col min="7" max="7" width="15.7109375" customWidth="1"/>
    <col min="8" max="25" width="9.7109375" customWidth="1"/>
  </cols>
  <sheetData>
    <row r="1" spans="1:25" ht="26.25" customHeight="1" x14ac:dyDescent="0.25">
      <c r="A1" s="610" t="s">
        <v>277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  <c r="N1" s="611"/>
      <c r="O1" s="611"/>
      <c r="P1" s="611"/>
      <c r="Q1" s="611"/>
      <c r="R1" s="611"/>
      <c r="S1" s="611"/>
      <c r="T1" s="611"/>
      <c r="U1" s="611"/>
      <c r="V1" s="611"/>
      <c r="W1" s="611"/>
      <c r="X1" s="611"/>
      <c r="Y1" s="612"/>
    </row>
    <row r="2" spans="1:25" ht="15.75" thickBot="1" x14ac:dyDescent="0.3">
      <c r="A2" s="613"/>
      <c r="B2" s="614"/>
      <c r="C2" s="614"/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4"/>
      <c r="U2" s="614"/>
      <c r="V2" s="614"/>
      <c r="W2" s="614"/>
      <c r="X2" s="614"/>
      <c r="Y2" s="615"/>
    </row>
    <row r="3" spans="1:25" ht="19.5" thickBot="1" x14ac:dyDescent="0.3">
      <c r="A3" s="60"/>
      <c r="B3" s="617" t="s">
        <v>94</v>
      </c>
      <c r="C3" s="617"/>
      <c r="D3" s="617"/>
      <c r="E3" s="617"/>
      <c r="F3" s="617"/>
      <c r="G3" s="617"/>
      <c r="H3" s="619" t="s">
        <v>265</v>
      </c>
      <c r="I3" s="620"/>
      <c r="J3" s="616" t="s">
        <v>95</v>
      </c>
      <c r="K3" s="616"/>
      <c r="L3" s="616"/>
      <c r="M3" s="617" t="s">
        <v>96</v>
      </c>
      <c r="N3" s="617"/>
      <c r="O3" s="617"/>
      <c r="P3" s="618" t="s">
        <v>97</v>
      </c>
      <c r="Q3" s="618"/>
      <c r="R3" s="618"/>
      <c r="S3" s="618" t="s">
        <v>87</v>
      </c>
      <c r="T3" s="619"/>
      <c r="U3" s="619"/>
      <c r="V3" s="619"/>
      <c r="W3" s="619"/>
      <c r="X3" s="619"/>
      <c r="Y3" s="620"/>
    </row>
    <row r="4" spans="1:25" ht="18.75" x14ac:dyDescent="0.25">
      <c r="A4" s="61"/>
      <c r="B4" s="62" t="s">
        <v>98</v>
      </c>
      <c r="C4" s="63" t="s">
        <v>99</v>
      </c>
      <c r="D4" s="62" t="s">
        <v>100</v>
      </c>
      <c r="E4" s="63" t="s">
        <v>101</v>
      </c>
      <c r="F4" s="63" t="s">
        <v>102</v>
      </c>
      <c r="G4" s="64" t="s">
        <v>103</v>
      </c>
      <c r="H4" s="66" t="s">
        <v>104</v>
      </c>
      <c r="I4" s="67" t="s">
        <v>104</v>
      </c>
      <c r="J4" s="66" t="s">
        <v>46</v>
      </c>
      <c r="K4" s="66" t="s">
        <v>104</v>
      </c>
      <c r="L4" s="69" t="s">
        <v>104</v>
      </c>
      <c r="M4" s="68" t="s">
        <v>46</v>
      </c>
      <c r="N4" s="66" t="s">
        <v>104</v>
      </c>
      <c r="O4" s="70" t="s">
        <v>178</v>
      </c>
      <c r="P4" s="66" t="s">
        <v>106</v>
      </c>
      <c r="Q4" s="66" t="s">
        <v>40</v>
      </c>
      <c r="R4" s="70" t="s">
        <v>107</v>
      </c>
      <c r="S4" s="68" t="s">
        <v>46</v>
      </c>
      <c r="T4" s="69" t="s">
        <v>46</v>
      </c>
      <c r="U4" s="69" t="s">
        <v>46</v>
      </c>
      <c r="V4" s="66" t="s">
        <v>46</v>
      </c>
      <c r="W4" s="69" t="s">
        <v>90</v>
      </c>
      <c r="X4" s="69" t="s">
        <v>46</v>
      </c>
      <c r="Y4" s="70" t="s">
        <v>105</v>
      </c>
    </row>
    <row r="5" spans="1:25" ht="18.75" x14ac:dyDescent="0.25">
      <c r="A5" s="61"/>
      <c r="B5" s="72"/>
      <c r="C5" s="73"/>
      <c r="D5" s="72"/>
      <c r="E5" s="73"/>
      <c r="F5" s="73"/>
      <c r="G5" s="74"/>
      <c r="H5" s="76" t="s">
        <v>227</v>
      </c>
      <c r="I5" s="77" t="s">
        <v>11</v>
      </c>
      <c r="J5" s="76" t="s">
        <v>108</v>
      </c>
      <c r="K5" s="76" t="s">
        <v>34</v>
      </c>
      <c r="L5" s="71" t="s">
        <v>17</v>
      </c>
      <c r="M5" s="78" t="s">
        <v>108</v>
      </c>
      <c r="N5" s="76" t="s">
        <v>34</v>
      </c>
      <c r="O5" s="81" t="s">
        <v>107</v>
      </c>
      <c r="P5" s="76" t="s">
        <v>81</v>
      </c>
      <c r="Q5" s="76" t="s">
        <v>41</v>
      </c>
      <c r="R5" s="81" t="s">
        <v>40</v>
      </c>
      <c r="S5" s="78" t="s">
        <v>52</v>
      </c>
      <c r="T5" s="71" t="s">
        <v>60</v>
      </c>
      <c r="U5" s="71" t="s">
        <v>168</v>
      </c>
      <c r="V5" s="459" t="s">
        <v>109</v>
      </c>
      <c r="W5" s="426" t="s">
        <v>190</v>
      </c>
      <c r="X5" s="426" t="s">
        <v>191</v>
      </c>
      <c r="Y5" s="525" t="s">
        <v>222</v>
      </c>
    </row>
    <row r="6" spans="1:25" ht="19.5" thickBot="1" x14ac:dyDescent="0.3">
      <c r="A6" s="82"/>
      <c r="B6" s="72"/>
      <c r="C6" s="73"/>
      <c r="D6" s="72"/>
      <c r="E6" s="73"/>
      <c r="F6" s="73"/>
      <c r="G6" s="74"/>
      <c r="H6" s="84" t="s">
        <v>228</v>
      </c>
      <c r="I6" s="85" t="s">
        <v>110</v>
      </c>
      <c r="J6" s="395">
        <v>12.9</v>
      </c>
      <c r="K6" s="84" t="s">
        <v>110</v>
      </c>
      <c r="L6" s="86"/>
      <c r="M6" s="396">
        <v>10.8</v>
      </c>
      <c r="N6" s="76"/>
      <c r="O6" s="417">
        <v>10.8</v>
      </c>
      <c r="P6" s="84"/>
      <c r="Q6" s="84"/>
      <c r="R6" s="88" t="s">
        <v>41</v>
      </c>
      <c r="S6" s="526"/>
      <c r="T6" s="84" t="s">
        <v>111</v>
      </c>
      <c r="U6" s="84" t="s">
        <v>169</v>
      </c>
      <c r="V6" s="458" t="s">
        <v>112</v>
      </c>
      <c r="W6" s="86" t="s">
        <v>188</v>
      </c>
      <c r="X6" s="86" t="s">
        <v>192</v>
      </c>
      <c r="Y6" s="88" t="s">
        <v>223</v>
      </c>
    </row>
    <row r="7" spans="1:25" ht="27" customHeight="1" x14ac:dyDescent="0.25">
      <c r="A7" s="181" t="s">
        <v>113</v>
      </c>
      <c r="B7" s="89"/>
      <c r="C7" s="488"/>
      <c r="D7" s="488"/>
      <c r="E7" s="494"/>
      <c r="F7" s="488"/>
      <c r="G7" s="492"/>
      <c r="H7" s="80"/>
      <c r="I7" s="466">
        <v>11781</v>
      </c>
      <c r="J7" s="183">
        <v>21403</v>
      </c>
      <c r="K7" s="90"/>
      <c r="L7" s="76"/>
      <c r="M7" s="439">
        <v>39510</v>
      </c>
      <c r="N7" s="66"/>
      <c r="O7" s="463" t="s">
        <v>235</v>
      </c>
      <c r="P7" s="71"/>
      <c r="Q7" s="573"/>
      <c r="R7" s="71"/>
      <c r="S7" s="565"/>
      <c r="T7" s="566"/>
      <c r="U7" s="542">
        <v>54302</v>
      </c>
      <c r="V7" s="567">
        <v>54210</v>
      </c>
      <c r="W7" s="66"/>
      <c r="X7" s="76"/>
      <c r="Y7" s="81"/>
    </row>
    <row r="8" spans="1:25" ht="18.75" x14ac:dyDescent="0.25">
      <c r="A8" s="182"/>
      <c r="B8" s="93"/>
      <c r="C8" s="489"/>
      <c r="D8" s="489"/>
      <c r="E8" s="495"/>
      <c r="F8" s="489"/>
      <c r="G8" s="95"/>
      <c r="H8" s="80"/>
      <c r="I8" s="466">
        <v>11782</v>
      </c>
      <c r="J8" s="437">
        <v>21404</v>
      </c>
      <c r="K8" s="96"/>
      <c r="L8" s="76"/>
      <c r="M8" s="439">
        <v>39511</v>
      </c>
      <c r="N8" s="76"/>
      <c r="O8" s="464" t="s">
        <v>236</v>
      </c>
      <c r="P8" s="76"/>
      <c r="Q8" s="80"/>
      <c r="R8" s="71"/>
      <c r="S8" s="75"/>
      <c r="T8" s="543"/>
      <c r="U8" s="568"/>
      <c r="V8" s="427">
        <v>54263</v>
      </c>
      <c r="W8" s="71"/>
      <c r="X8" s="76"/>
      <c r="Y8" s="81"/>
    </row>
    <row r="9" spans="1:25" ht="18.75" x14ac:dyDescent="0.25">
      <c r="A9" s="182" t="s">
        <v>12</v>
      </c>
      <c r="B9" s="97">
        <f>SUM(C9:G9)</f>
        <v>43</v>
      </c>
      <c r="C9" s="98">
        <v>9</v>
      </c>
      <c r="D9" s="98">
        <v>8</v>
      </c>
      <c r="E9" s="496">
        <v>24</v>
      </c>
      <c r="F9" s="98">
        <v>1</v>
      </c>
      <c r="G9" s="99">
        <v>1</v>
      </c>
      <c r="H9" s="80"/>
      <c r="I9" s="466">
        <v>11783</v>
      </c>
      <c r="J9" s="437">
        <v>21405</v>
      </c>
      <c r="K9" s="96"/>
      <c r="L9" s="71"/>
      <c r="M9" s="75"/>
      <c r="N9" s="76"/>
      <c r="O9" s="464" t="s">
        <v>237</v>
      </c>
      <c r="P9" s="76"/>
      <c r="Q9" s="80"/>
      <c r="R9" s="71"/>
      <c r="S9" s="75"/>
      <c r="U9" s="71"/>
      <c r="V9" s="427">
        <v>54266</v>
      </c>
      <c r="W9" s="71"/>
      <c r="X9" s="76"/>
      <c r="Y9" s="81"/>
    </row>
    <row r="10" spans="1:25" ht="18.75" x14ac:dyDescent="0.25">
      <c r="A10" s="182" t="s">
        <v>193</v>
      </c>
      <c r="B10" s="97">
        <f>SUM(C10:G10)</f>
        <v>3</v>
      </c>
      <c r="C10" s="98">
        <v>0</v>
      </c>
      <c r="D10" s="98">
        <v>0</v>
      </c>
      <c r="E10" s="496">
        <v>0</v>
      </c>
      <c r="F10" s="98">
        <v>0</v>
      </c>
      <c r="G10" s="99">
        <v>3</v>
      </c>
      <c r="H10" s="80"/>
      <c r="I10" s="466">
        <v>11784</v>
      </c>
      <c r="J10" s="437">
        <v>21406</v>
      </c>
      <c r="K10" s="96"/>
      <c r="L10" s="76"/>
      <c r="M10" s="75"/>
      <c r="N10" s="76"/>
      <c r="O10" s="464" t="s">
        <v>238</v>
      </c>
      <c r="P10" s="76"/>
      <c r="Q10" s="80"/>
      <c r="R10" s="71"/>
      <c r="S10" s="75"/>
      <c r="U10" s="71"/>
      <c r="V10" s="427">
        <v>54267</v>
      </c>
      <c r="W10" s="71"/>
      <c r="X10" s="76"/>
      <c r="Y10" s="81"/>
    </row>
    <row r="11" spans="1:25" ht="18.75" x14ac:dyDescent="0.25">
      <c r="A11" s="182"/>
      <c r="B11" s="93"/>
      <c r="C11" s="489"/>
      <c r="D11" s="489"/>
      <c r="E11" s="495"/>
      <c r="F11" s="489"/>
      <c r="G11" s="95"/>
      <c r="H11" s="80"/>
      <c r="I11" s="466">
        <v>11785</v>
      </c>
      <c r="J11" s="437">
        <v>21407</v>
      </c>
      <c r="K11" s="96"/>
      <c r="L11" s="71"/>
      <c r="M11" s="75"/>
      <c r="N11" s="76"/>
      <c r="O11" s="464" t="s">
        <v>239</v>
      </c>
      <c r="P11" s="76"/>
      <c r="Q11" s="101"/>
      <c r="R11" s="71"/>
      <c r="S11" s="75"/>
      <c r="T11" s="71"/>
      <c r="U11" s="71"/>
      <c r="V11" s="71"/>
      <c r="W11" s="71"/>
      <c r="X11" s="76"/>
      <c r="Y11" s="81"/>
    </row>
    <row r="12" spans="1:25" ht="18.75" x14ac:dyDescent="0.25">
      <c r="A12" s="182"/>
      <c r="B12" s="420" t="s">
        <v>266</v>
      </c>
      <c r="C12" s="489"/>
      <c r="D12" s="489"/>
      <c r="E12" s="495"/>
      <c r="F12" s="489"/>
      <c r="G12" s="95"/>
      <c r="H12" s="80"/>
      <c r="I12" s="466">
        <v>11786</v>
      </c>
      <c r="J12" s="183">
        <v>21408</v>
      </c>
      <c r="K12" s="76"/>
      <c r="L12" s="71"/>
      <c r="M12" s="75"/>
      <c r="N12" s="76"/>
      <c r="O12" s="464" t="s">
        <v>240</v>
      </c>
      <c r="P12" s="76"/>
      <c r="Q12" s="76"/>
      <c r="R12" s="71"/>
      <c r="S12" s="75"/>
      <c r="T12" s="71"/>
      <c r="U12" s="71"/>
      <c r="V12" s="71"/>
      <c r="W12" s="71"/>
      <c r="X12" s="71"/>
      <c r="Y12" s="81"/>
    </row>
    <row r="13" spans="1:25" ht="18.75" x14ac:dyDescent="0.25">
      <c r="A13" s="181"/>
      <c r="B13" s="93"/>
      <c r="C13" s="489"/>
      <c r="D13" s="489"/>
      <c r="E13" s="495"/>
      <c r="F13" s="489"/>
      <c r="G13" s="95"/>
      <c r="H13" s="80"/>
      <c r="I13" s="466">
        <v>11787</v>
      </c>
      <c r="J13" s="183">
        <v>21409</v>
      </c>
      <c r="K13" s="76"/>
      <c r="L13" s="71"/>
      <c r="M13" s="75"/>
      <c r="N13" s="76"/>
      <c r="O13" s="464" t="s">
        <v>241</v>
      </c>
      <c r="P13" s="76"/>
      <c r="Q13" s="101"/>
      <c r="R13" s="71"/>
      <c r="S13" s="75"/>
      <c r="T13" s="71"/>
      <c r="U13" s="71"/>
      <c r="V13" s="71"/>
      <c r="W13" s="71"/>
      <c r="X13" s="71"/>
      <c r="Y13" s="81"/>
    </row>
    <row r="14" spans="1:25" ht="18.75" x14ac:dyDescent="0.25">
      <c r="A14" s="182"/>
      <c r="B14" s="420"/>
      <c r="C14" s="489"/>
      <c r="D14" s="489"/>
      <c r="E14" s="495"/>
      <c r="F14" s="489"/>
      <c r="G14" s="95"/>
      <c r="H14" s="80"/>
      <c r="I14" s="466">
        <v>11788</v>
      </c>
      <c r="J14" s="183">
        <v>21410</v>
      </c>
      <c r="K14" s="76"/>
      <c r="L14" s="71"/>
      <c r="M14" s="75"/>
      <c r="N14" s="76"/>
      <c r="O14" s="464" t="s">
        <v>242</v>
      </c>
      <c r="P14" s="76"/>
      <c r="Q14" s="76"/>
      <c r="R14" s="71"/>
      <c r="S14" s="75"/>
      <c r="T14" s="71"/>
      <c r="U14" s="71"/>
      <c r="V14" s="71"/>
      <c r="W14" s="71"/>
      <c r="X14" s="71"/>
      <c r="Y14" s="81"/>
    </row>
    <row r="15" spans="1:25" ht="18.75" x14ac:dyDescent="0.25">
      <c r="A15" s="182"/>
      <c r="B15" s="93"/>
      <c r="C15" s="489"/>
      <c r="D15" s="489"/>
      <c r="E15" s="495"/>
      <c r="F15" s="489"/>
      <c r="G15" s="95"/>
      <c r="H15" s="80"/>
      <c r="I15" s="466">
        <v>11789</v>
      </c>
      <c r="J15" s="183">
        <v>21411</v>
      </c>
      <c r="K15" s="76"/>
      <c r="L15" s="71"/>
      <c r="M15" s="75"/>
      <c r="N15" s="76"/>
      <c r="O15" s="464" t="s">
        <v>243</v>
      </c>
      <c r="P15" s="76"/>
      <c r="Q15" s="76"/>
      <c r="R15" s="71"/>
      <c r="S15" s="75"/>
      <c r="T15" s="71"/>
      <c r="U15" s="71"/>
      <c r="V15" s="71"/>
      <c r="W15" s="71"/>
      <c r="X15" s="71"/>
      <c r="Y15" s="81"/>
    </row>
    <row r="16" spans="1:25" ht="18.75" x14ac:dyDescent="0.25">
      <c r="A16" s="182"/>
      <c r="B16" s="93"/>
      <c r="C16" s="489"/>
      <c r="D16" s="489"/>
      <c r="E16" s="495"/>
      <c r="F16" s="489"/>
      <c r="G16" s="95"/>
      <c r="H16" s="80"/>
      <c r="I16" s="466">
        <v>11790</v>
      </c>
      <c r="J16" s="183">
        <v>21412</v>
      </c>
      <c r="K16" s="76"/>
      <c r="L16" s="460"/>
      <c r="M16" s="75"/>
      <c r="N16" s="76"/>
      <c r="O16" s="464" t="s">
        <v>244</v>
      </c>
      <c r="P16" s="76"/>
      <c r="Q16" s="76"/>
      <c r="R16" s="71"/>
      <c r="S16" s="75"/>
      <c r="T16" s="71"/>
      <c r="U16" s="71"/>
      <c r="V16" s="71"/>
      <c r="W16" s="71"/>
      <c r="X16" s="71"/>
      <c r="Y16" s="81"/>
    </row>
    <row r="17" spans="1:25" ht="18.75" x14ac:dyDescent="0.25">
      <c r="A17" s="182"/>
      <c r="B17" s="93"/>
      <c r="C17" s="489"/>
      <c r="D17" s="489"/>
      <c r="E17" s="495"/>
      <c r="F17" s="489"/>
      <c r="G17" s="95"/>
      <c r="H17" s="80"/>
      <c r="I17" s="466">
        <v>11791</v>
      </c>
      <c r="J17" s="76"/>
      <c r="K17" s="76"/>
      <c r="L17" s="71"/>
      <c r="M17" s="75"/>
      <c r="N17" s="76"/>
      <c r="O17" s="464" t="s">
        <v>245</v>
      </c>
      <c r="P17" s="76"/>
      <c r="Q17" s="76"/>
      <c r="R17" s="71"/>
      <c r="S17" s="75"/>
      <c r="T17" s="71"/>
      <c r="U17" s="71"/>
      <c r="V17" s="71"/>
      <c r="W17" s="71"/>
      <c r="X17" s="71"/>
      <c r="Y17" s="81"/>
    </row>
    <row r="18" spans="1:25" ht="18.75" x14ac:dyDescent="0.25">
      <c r="A18" s="182"/>
      <c r="B18" s="93"/>
      <c r="C18" s="489"/>
      <c r="D18" s="489"/>
      <c r="E18" s="495"/>
      <c r="F18" s="489"/>
      <c r="G18" s="95"/>
      <c r="H18" s="80"/>
      <c r="I18" s="466">
        <v>11792</v>
      </c>
      <c r="J18" s="76"/>
      <c r="K18" s="76"/>
      <c r="L18" s="71"/>
      <c r="M18" s="75"/>
      <c r="N18" s="187"/>
      <c r="O18" s="464" t="s">
        <v>246</v>
      </c>
      <c r="P18" s="76"/>
      <c r="Q18" s="76"/>
      <c r="R18" s="71"/>
      <c r="S18" s="75"/>
      <c r="T18" s="71"/>
      <c r="U18" s="71"/>
      <c r="V18" s="71"/>
      <c r="W18" s="71"/>
      <c r="X18" s="71"/>
      <c r="Y18" s="81"/>
    </row>
    <row r="19" spans="1:25" ht="18.75" x14ac:dyDescent="0.25">
      <c r="A19" s="180"/>
      <c r="B19" s="180"/>
      <c r="C19" s="490"/>
      <c r="D19" s="490"/>
      <c r="E19" s="497"/>
      <c r="F19" s="490"/>
      <c r="G19" s="493"/>
      <c r="H19" s="80"/>
      <c r="I19" s="77"/>
      <c r="J19" s="76"/>
      <c r="K19" s="76"/>
      <c r="L19" s="71"/>
      <c r="M19" s="75"/>
      <c r="N19" s="187"/>
      <c r="O19" s="464" t="s">
        <v>247</v>
      </c>
      <c r="P19" s="76"/>
      <c r="Q19" s="76"/>
      <c r="R19" s="71"/>
      <c r="S19" s="75"/>
      <c r="T19" s="71"/>
      <c r="U19" s="71"/>
      <c r="V19" s="71"/>
      <c r="W19" s="71"/>
      <c r="X19" s="71"/>
      <c r="Y19" s="81"/>
    </row>
    <row r="20" spans="1:25" ht="18.75" x14ac:dyDescent="0.25">
      <c r="A20" s="180"/>
      <c r="B20" s="180"/>
      <c r="C20" s="490"/>
      <c r="D20" s="490"/>
      <c r="E20" s="497"/>
      <c r="F20" s="490"/>
      <c r="G20" s="493"/>
      <c r="H20" s="80"/>
      <c r="I20" s="77"/>
      <c r="J20" s="76"/>
      <c r="K20" s="76"/>
      <c r="L20" s="71"/>
      <c r="M20" s="75"/>
      <c r="N20" s="187"/>
      <c r="O20" s="464" t="s">
        <v>248</v>
      </c>
      <c r="P20" s="76"/>
      <c r="Q20" s="76"/>
      <c r="R20" s="71"/>
      <c r="S20" s="75"/>
      <c r="T20" s="71"/>
      <c r="U20" s="71"/>
      <c r="V20" s="71"/>
      <c r="W20" s="71"/>
      <c r="X20" s="71"/>
      <c r="Y20" s="81"/>
    </row>
    <row r="21" spans="1:25" ht="18.75" x14ac:dyDescent="0.25">
      <c r="A21" s="180"/>
      <c r="B21" s="180"/>
      <c r="C21" s="490"/>
      <c r="D21" s="490"/>
      <c r="E21" s="497"/>
      <c r="F21" s="490"/>
      <c r="G21" s="493"/>
      <c r="H21" s="80"/>
      <c r="I21" s="77"/>
      <c r="J21" s="76"/>
      <c r="K21" s="76"/>
      <c r="L21" s="71"/>
      <c r="M21" s="75"/>
      <c r="N21" s="419"/>
      <c r="O21" s="464" t="s">
        <v>249</v>
      </c>
      <c r="P21" s="76"/>
      <c r="Q21" s="76"/>
      <c r="R21" s="71"/>
      <c r="S21" s="75"/>
      <c r="T21" s="71"/>
      <c r="U21" s="71"/>
      <c r="V21" s="71"/>
      <c r="W21" s="71"/>
      <c r="X21" s="71"/>
      <c r="Y21" s="81"/>
    </row>
    <row r="22" spans="1:25" ht="18.75" x14ac:dyDescent="0.25">
      <c r="A22" s="180"/>
      <c r="B22" s="180"/>
      <c r="C22" s="490"/>
      <c r="D22" s="490"/>
      <c r="E22" s="497"/>
      <c r="F22" s="490"/>
      <c r="G22" s="493"/>
      <c r="H22" s="80"/>
      <c r="I22" s="77"/>
      <c r="J22" s="76"/>
      <c r="K22" s="76"/>
      <c r="L22" s="71"/>
      <c r="M22" s="75"/>
      <c r="N22" s="419"/>
      <c r="O22" s="464" t="s">
        <v>250</v>
      </c>
      <c r="P22" s="76"/>
      <c r="Q22" s="76"/>
      <c r="R22" s="71"/>
      <c r="S22" s="75"/>
      <c r="T22" s="71"/>
      <c r="U22" s="71"/>
      <c r="V22" s="71"/>
      <c r="W22" s="71"/>
      <c r="X22" s="71"/>
      <c r="Y22" s="81"/>
    </row>
    <row r="23" spans="1:25" ht="18.75" x14ac:dyDescent="0.25">
      <c r="A23" s="180"/>
      <c r="B23" s="180"/>
      <c r="C23" s="490"/>
      <c r="D23" s="490"/>
      <c r="E23" s="497"/>
      <c r="F23" s="490"/>
      <c r="G23" s="493"/>
      <c r="H23" s="80"/>
      <c r="I23" s="77"/>
      <c r="J23" s="76"/>
      <c r="K23" s="76"/>
      <c r="L23" s="71"/>
      <c r="M23" s="75"/>
      <c r="N23" s="419"/>
      <c r="O23" s="464" t="s">
        <v>251</v>
      </c>
      <c r="P23" s="76"/>
      <c r="Q23" s="76"/>
      <c r="R23" s="71"/>
      <c r="S23" s="75"/>
      <c r="T23" s="71"/>
      <c r="U23" s="71"/>
      <c r="V23" s="71"/>
      <c r="W23" s="71"/>
      <c r="X23" s="71"/>
      <c r="Y23" s="81"/>
    </row>
    <row r="24" spans="1:25" ht="18.75" x14ac:dyDescent="0.25">
      <c r="A24" s="180"/>
      <c r="B24" s="180"/>
      <c r="C24" s="490"/>
      <c r="D24" s="490"/>
      <c r="E24" s="497"/>
      <c r="F24" s="490"/>
      <c r="G24" s="493"/>
      <c r="H24" s="80"/>
      <c r="I24" s="77"/>
      <c r="J24" s="76"/>
      <c r="K24" s="76"/>
      <c r="L24" s="71"/>
      <c r="M24" s="75"/>
      <c r="N24" s="419"/>
      <c r="O24" s="464" t="s">
        <v>252</v>
      </c>
      <c r="P24" s="76"/>
      <c r="Q24" s="76"/>
      <c r="R24" s="71"/>
      <c r="S24" s="75"/>
      <c r="T24" s="71"/>
      <c r="U24" s="71"/>
      <c r="V24" s="71"/>
      <c r="W24" s="71"/>
      <c r="X24" s="71"/>
      <c r="Y24" s="81"/>
    </row>
    <row r="25" spans="1:25" ht="18.75" x14ac:dyDescent="0.25">
      <c r="A25" s="180"/>
      <c r="B25" s="180"/>
      <c r="C25" s="490"/>
      <c r="D25" s="490"/>
      <c r="E25" s="497"/>
      <c r="F25" s="490"/>
      <c r="G25" s="493"/>
      <c r="H25" s="80"/>
      <c r="I25" s="77"/>
      <c r="J25" s="76"/>
      <c r="K25" s="76"/>
      <c r="L25" s="71"/>
      <c r="M25" s="75"/>
      <c r="N25" s="419"/>
      <c r="O25" s="464" t="s">
        <v>253</v>
      </c>
      <c r="P25" s="76"/>
      <c r="Q25" s="76"/>
      <c r="R25" s="71"/>
      <c r="S25" s="75"/>
      <c r="T25" s="71"/>
      <c r="U25" s="71"/>
      <c r="V25" s="71"/>
      <c r="W25" s="71"/>
      <c r="X25" s="71"/>
      <c r="Y25" s="81"/>
    </row>
    <row r="26" spans="1:25" ht="18.75" x14ac:dyDescent="0.25">
      <c r="A26" s="180"/>
      <c r="B26" s="180"/>
      <c r="C26" s="490"/>
      <c r="D26" s="490"/>
      <c r="E26" s="497"/>
      <c r="F26" s="490"/>
      <c r="G26" s="493"/>
      <c r="H26" s="80"/>
      <c r="I26" s="77"/>
      <c r="J26" s="76"/>
      <c r="K26" s="76"/>
      <c r="L26" s="71"/>
      <c r="M26" s="75"/>
      <c r="N26" s="419"/>
      <c r="O26" s="464" t="s">
        <v>254</v>
      </c>
      <c r="P26" s="76"/>
      <c r="Q26" s="76"/>
      <c r="R26" s="71"/>
      <c r="S26" s="75"/>
      <c r="T26" s="71"/>
      <c r="U26" s="71"/>
      <c r="V26" s="71"/>
      <c r="W26" s="71"/>
      <c r="X26" s="71"/>
      <c r="Y26" s="81"/>
    </row>
    <row r="27" spans="1:25" ht="18.75" x14ac:dyDescent="0.25">
      <c r="A27" s="180"/>
      <c r="B27" s="180"/>
      <c r="C27" s="490"/>
      <c r="D27" s="490"/>
      <c r="E27" s="497"/>
      <c r="F27" s="490"/>
      <c r="G27" s="493"/>
      <c r="H27" s="80"/>
      <c r="I27" s="77"/>
      <c r="J27" s="76"/>
      <c r="K27" s="76"/>
      <c r="L27" s="71"/>
      <c r="M27" s="75"/>
      <c r="O27" s="464" t="s">
        <v>255</v>
      </c>
      <c r="P27" s="76"/>
      <c r="Q27" s="76"/>
      <c r="R27" s="71"/>
      <c r="S27" s="75"/>
      <c r="T27" s="71"/>
      <c r="U27" s="71"/>
      <c r="V27" s="71"/>
      <c r="W27" s="71"/>
      <c r="X27" s="71"/>
      <c r="Y27" s="81"/>
    </row>
    <row r="28" spans="1:25" ht="18.75" x14ac:dyDescent="0.25">
      <c r="A28" s="180"/>
      <c r="B28" s="180"/>
      <c r="C28" s="490"/>
      <c r="D28" s="490"/>
      <c r="E28" s="497"/>
      <c r="F28" s="490"/>
      <c r="G28" s="493"/>
      <c r="H28" s="80"/>
      <c r="I28" s="77"/>
      <c r="J28" s="76"/>
      <c r="K28" s="76"/>
      <c r="L28" s="71"/>
      <c r="M28" s="75"/>
      <c r="O28" s="464" t="s">
        <v>256</v>
      </c>
      <c r="P28" s="76"/>
      <c r="Q28" s="76"/>
      <c r="R28" s="71"/>
      <c r="S28" s="75"/>
      <c r="T28" s="71"/>
      <c r="U28" s="71"/>
      <c r="V28" s="71"/>
      <c r="W28" s="71"/>
      <c r="X28" s="71"/>
      <c r="Y28" s="81"/>
    </row>
    <row r="29" spans="1:25" ht="18.75" x14ac:dyDescent="0.25">
      <c r="A29" s="180"/>
      <c r="B29" s="180"/>
      <c r="C29" s="490"/>
      <c r="D29" s="490"/>
      <c r="E29" s="497"/>
      <c r="F29" s="490"/>
      <c r="G29" s="493"/>
      <c r="H29" s="80"/>
      <c r="I29" s="77"/>
      <c r="J29" s="76"/>
      <c r="K29" s="76"/>
      <c r="L29" s="71"/>
      <c r="M29" s="75"/>
      <c r="O29" s="464" t="s">
        <v>257</v>
      </c>
      <c r="P29" s="76"/>
      <c r="Q29" s="76"/>
      <c r="R29" s="71"/>
      <c r="S29" s="75"/>
      <c r="T29" s="71"/>
      <c r="U29" s="71"/>
      <c r="V29" s="71"/>
      <c r="W29" s="71"/>
      <c r="X29" s="71"/>
      <c r="Y29" s="81"/>
    </row>
    <row r="30" spans="1:25" ht="19.5" thickBot="1" x14ac:dyDescent="0.3">
      <c r="A30" s="180"/>
      <c r="B30" s="180"/>
      <c r="C30" s="491"/>
      <c r="D30" s="491"/>
      <c r="E30" s="498"/>
      <c r="F30" s="491"/>
      <c r="G30" s="493"/>
      <c r="H30" s="186"/>
      <c r="I30" s="77"/>
      <c r="J30" s="76"/>
      <c r="K30" s="76"/>
      <c r="L30" s="71"/>
      <c r="M30" s="75"/>
      <c r="O30" s="464" t="s">
        <v>258</v>
      </c>
      <c r="P30" s="76"/>
      <c r="Q30" s="76"/>
      <c r="R30" s="71"/>
      <c r="S30" s="75"/>
      <c r="T30" s="71"/>
      <c r="U30" s="71"/>
      <c r="V30" s="71"/>
      <c r="W30" s="71"/>
      <c r="X30" s="71"/>
      <c r="Y30" s="81"/>
    </row>
    <row r="31" spans="1:25" ht="19.5" thickBot="1" x14ac:dyDescent="0.3">
      <c r="A31" s="102" t="s">
        <v>116</v>
      </c>
      <c r="B31" s="103">
        <f>SUM(C31:G31)</f>
        <v>23</v>
      </c>
      <c r="C31" s="104">
        <v>9</v>
      </c>
      <c r="D31" s="104">
        <v>6</v>
      </c>
      <c r="E31" s="105">
        <v>3</v>
      </c>
      <c r="F31" s="104">
        <v>1</v>
      </c>
      <c r="G31" s="107">
        <v>4</v>
      </c>
      <c r="H31" s="80"/>
      <c r="I31" s="77"/>
      <c r="J31" s="76"/>
      <c r="K31" s="76"/>
      <c r="L31" s="71"/>
      <c r="M31" s="75"/>
      <c r="N31" s="101"/>
      <c r="O31" s="464" t="s">
        <v>259</v>
      </c>
      <c r="P31" s="76"/>
      <c r="Q31" s="76"/>
      <c r="R31" s="71"/>
      <c r="S31" s="75"/>
      <c r="T31" s="71"/>
      <c r="U31" s="71"/>
      <c r="V31" s="71"/>
      <c r="W31" s="71"/>
      <c r="X31" s="71"/>
      <c r="Y31" s="81"/>
    </row>
    <row r="32" spans="1:25" ht="19.5" thickBot="1" x14ac:dyDescent="0.3">
      <c r="A32" s="92"/>
      <c r="B32" s="108"/>
      <c r="C32" s="109"/>
      <c r="D32" s="109"/>
      <c r="E32" s="109"/>
      <c r="F32" s="109"/>
      <c r="G32" s="110"/>
      <c r="H32" s="80"/>
      <c r="I32" s="77"/>
      <c r="J32" s="84"/>
      <c r="K32" s="84"/>
      <c r="L32" s="86"/>
      <c r="M32" s="83"/>
      <c r="N32" s="188"/>
      <c r="O32" s="88"/>
      <c r="P32" s="84"/>
      <c r="Q32" s="84"/>
      <c r="R32" s="86"/>
      <c r="S32" s="83"/>
      <c r="T32" s="86"/>
      <c r="U32" s="86"/>
      <c r="V32" s="86"/>
      <c r="W32" s="86"/>
      <c r="X32" s="86"/>
      <c r="Y32" s="88"/>
    </row>
    <row r="33" spans="1:25" ht="18.75" x14ac:dyDescent="0.25">
      <c r="A33" s="111" t="s">
        <v>117</v>
      </c>
      <c r="B33" s="112">
        <f>SUM(C33:G33)</f>
        <v>46</v>
      </c>
      <c r="C33" s="113">
        <f>SUM(C9:C12)</f>
        <v>9</v>
      </c>
      <c r="D33" s="113">
        <f t="shared" ref="D33:G33" si="0">SUM(D9:D12)</f>
        <v>8</v>
      </c>
      <c r="E33" s="113">
        <f>SUM(E9:E12)</f>
        <v>24</v>
      </c>
      <c r="F33" s="113">
        <f t="shared" si="0"/>
        <v>1</v>
      </c>
      <c r="G33" s="114">
        <f t="shared" si="0"/>
        <v>4</v>
      </c>
      <c r="H33" s="119"/>
      <c r="I33" s="117"/>
      <c r="J33" s="120"/>
      <c r="K33" s="120"/>
      <c r="L33" s="137"/>
      <c r="M33" s="115"/>
      <c r="N33" s="120"/>
      <c r="O33" s="303"/>
      <c r="P33" s="120"/>
      <c r="Q33" s="120"/>
      <c r="R33" s="303"/>
      <c r="S33" s="115"/>
      <c r="T33" s="116"/>
      <c r="U33" s="116"/>
      <c r="V33" s="116"/>
      <c r="W33" s="116"/>
      <c r="X33" s="116"/>
      <c r="Y33" s="117"/>
    </row>
    <row r="34" spans="1:25" ht="18.75" x14ac:dyDescent="0.25">
      <c r="A34" s="125" t="s">
        <v>118</v>
      </c>
      <c r="B34" s="126">
        <f>SUM(C34:G34)</f>
        <v>54</v>
      </c>
      <c r="C34" s="127">
        <f>SUM(H34:I34)</f>
        <v>12</v>
      </c>
      <c r="D34" s="128">
        <f>SUM(J34:L34)</f>
        <v>10</v>
      </c>
      <c r="E34" s="129">
        <f>SUM(M34:O34)</f>
        <v>27</v>
      </c>
      <c r="F34" s="127">
        <f>SUM(P34:R34)</f>
        <v>0</v>
      </c>
      <c r="G34" s="130">
        <f>SUM(S34:Y34)</f>
        <v>5</v>
      </c>
      <c r="H34" s="122">
        <f>COUNTA(H7:H32)</f>
        <v>0</v>
      </c>
      <c r="I34" s="123">
        <f t="shared" ref="I34:Y34" si="1">COUNTA(I7:I32)</f>
        <v>12</v>
      </c>
      <c r="J34" s="118">
        <f t="shared" si="1"/>
        <v>10</v>
      </c>
      <c r="K34" s="118">
        <f t="shared" si="1"/>
        <v>0</v>
      </c>
      <c r="L34" s="131">
        <f t="shared" si="1"/>
        <v>0</v>
      </c>
      <c r="M34" s="121">
        <f t="shared" si="1"/>
        <v>2</v>
      </c>
      <c r="N34" s="118">
        <f t="shared" si="1"/>
        <v>0</v>
      </c>
      <c r="O34" s="306">
        <f t="shared" si="1"/>
        <v>25</v>
      </c>
      <c r="P34" s="118">
        <f t="shared" si="1"/>
        <v>0</v>
      </c>
      <c r="Q34" s="118">
        <f t="shared" si="1"/>
        <v>0</v>
      </c>
      <c r="R34" s="306">
        <f t="shared" si="1"/>
        <v>0</v>
      </c>
      <c r="S34" s="121">
        <f t="shared" si="1"/>
        <v>0</v>
      </c>
      <c r="T34" s="124">
        <f t="shared" si="1"/>
        <v>0</v>
      </c>
      <c r="U34" s="124">
        <f t="shared" si="1"/>
        <v>1</v>
      </c>
      <c r="V34" s="124">
        <f t="shared" si="1"/>
        <v>4</v>
      </c>
      <c r="W34" s="124">
        <f t="shared" si="1"/>
        <v>0</v>
      </c>
      <c r="X34" s="124">
        <f t="shared" si="1"/>
        <v>0</v>
      </c>
      <c r="Y34" s="123">
        <f t="shared" si="1"/>
        <v>0</v>
      </c>
    </row>
    <row r="35" spans="1:25" ht="19.5" thickBot="1" x14ac:dyDescent="0.3">
      <c r="A35" s="132" t="s">
        <v>119</v>
      </c>
      <c r="B35" s="197">
        <f t="shared" ref="B35:G35" si="2">IF(B33=0,0,(B34-B33)/B33)</f>
        <v>0.17391304347826086</v>
      </c>
      <c r="C35" s="198">
        <f t="shared" si="2"/>
        <v>0.33333333333333331</v>
      </c>
      <c r="D35" s="198">
        <f t="shared" si="2"/>
        <v>0.25</v>
      </c>
      <c r="E35" s="198">
        <f t="shared" si="2"/>
        <v>0.125</v>
      </c>
      <c r="F35" s="198">
        <f t="shared" si="2"/>
        <v>-1</v>
      </c>
      <c r="G35" s="508">
        <f t="shared" si="2"/>
        <v>0.25</v>
      </c>
      <c r="H35" s="507"/>
      <c r="I35" s="135"/>
      <c r="J35" s="136"/>
      <c r="K35" s="136"/>
      <c r="L35" s="138"/>
      <c r="M35" s="133"/>
      <c r="N35" s="136"/>
      <c r="O35" s="304"/>
      <c r="P35" s="136"/>
      <c r="Q35" s="136"/>
      <c r="R35" s="304"/>
      <c r="S35" s="133"/>
      <c r="T35" s="134"/>
      <c r="U35" s="134"/>
      <c r="V35" s="134"/>
      <c r="W35" s="134"/>
      <c r="X35" s="134"/>
      <c r="Y35" s="135"/>
    </row>
    <row r="36" spans="1:25" ht="18.75" x14ac:dyDescent="0.25">
      <c r="A36" s="60" t="s">
        <v>120</v>
      </c>
      <c r="B36" s="93"/>
      <c r="C36" s="94"/>
      <c r="D36" s="94"/>
      <c r="E36" s="94"/>
      <c r="F36" s="94"/>
      <c r="G36" s="95"/>
      <c r="H36" s="76"/>
      <c r="I36" s="466">
        <v>11793</v>
      </c>
      <c r="J36" s="183">
        <v>21413</v>
      </c>
      <c r="K36" s="76"/>
      <c r="L36" s="80"/>
      <c r="M36" s="438">
        <v>39509</v>
      </c>
      <c r="N36" s="76"/>
      <c r="O36" s="81"/>
      <c r="P36" s="76"/>
      <c r="Q36" s="552">
        <v>48059</v>
      </c>
      <c r="R36" s="81"/>
      <c r="S36" s="527"/>
      <c r="T36" s="71"/>
      <c r="U36" s="71"/>
      <c r="V36" s="71"/>
      <c r="W36" s="71"/>
      <c r="X36" s="71"/>
      <c r="Y36" s="70"/>
    </row>
    <row r="37" spans="1:25" ht="18.75" x14ac:dyDescent="0.25">
      <c r="A37" s="92"/>
      <c r="B37" s="93"/>
      <c r="C37" s="94"/>
      <c r="D37" s="94"/>
      <c r="E37" s="94"/>
      <c r="F37" s="94"/>
      <c r="G37" s="95"/>
      <c r="H37" s="76"/>
      <c r="I37" s="466">
        <v>11794</v>
      </c>
      <c r="J37" s="183">
        <v>21414</v>
      </c>
      <c r="K37" s="76"/>
      <c r="L37" s="79"/>
      <c r="M37" s="75"/>
      <c r="N37" s="76"/>
      <c r="O37" s="81"/>
      <c r="P37" s="76"/>
      <c r="Q37" s="100"/>
      <c r="R37" s="81"/>
      <c r="S37" s="78"/>
      <c r="T37" s="71"/>
      <c r="U37" s="71"/>
      <c r="V37" s="71"/>
      <c r="W37" s="71"/>
      <c r="X37" s="71"/>
      <c r="Y37" s="81"/>
    </row>
    <row r="38" spans="1:25" ht="18.75" x14ac:dyDescent="0.25">
      <c r="A38" s="92" t="s">
        <v>13</v>
      </c>
      <c r="B38" s="97">
        <f>SUM(C38:G38)</f>
        <v>9</v>
      </c>
      <c r="C38" s="98">
        <v>5</v>
      </c>
      <c r="D38" s="98">
        <v>4</v>
      </c>
      <c r="E38" s="98">
        <v>0</v>
      </c>
      <c r="F38" s="98">
        <v>0</v>
      </c>
      <c r="G38" s="99">
        <v>0</v>
      </c>
      <c r="H38" s="76"/>
      <c r="I38" s="466">
        <v>11795</v>
      </c>
      <c r="J38" s="183">
        <v>21415</v>
      </c>
      <c r="K38" s="76"/>
      <c r="L38" s="76"/>
      <c r="M38" s="75"/>
      <c r="N38" s="76"/>
      <c r="O38" s="81"/>
      <c r="P38" s="76"/>
      <c r="Q38" s="76"/>
      <c r="R38" s="81"/>
      <c r="S38" s="78"/>
      <c r="T38" s="71"/>
      <c r="U38" s="71"/>
      <c r="V38" s="71"/>
      <c r="W38" s="71"/>
      <c r="X38" s="71"/>
      <c r="Y38" s="81"/>
    </row>
    <row r="39" spans="1:25" ht="18.75" x14ac:dyDescent="0.25">
      <c r="A39" s="92"/>
      <c r="B39" s="93"/>
      <c r="C39" s="94"/>
      <c r="D39" s="94"/>
      <c r="E39" s="94"/>
      <c r="F39" s="94"/>
      <c r="G39" s="95"/>
      <c r="H39" s="76"/>
      <c r="I39" s="466">
        <v>11796</v>
      </c>
      <c r="J39" s="437">
        <v>21416</v>
      </c>
      <c r="K39" s="76"/>
      <c r="L39" s="76"/>
      <c r="M39" s="75"/>
      <c r="N39" s="76"/>
      <c r="O39" s="81"/>
      <c r="P39" s="76"/>
      <c r="Q39" s="76"/>
      <c r="R39" s="81"/>
      <c r="S39" s="78"/>
      <c r="T39" s="71"/>
      <c r="U39" s="71"/>
      <c r="V39" s="71"/>
      <c r="W39" s="71"/>
      <c r="X39" s="71"/>
      <c r="Y39" s="81"/>
    </row>
    <row r="40" spans="1:25" ht="18.75" x14ac:dyDescent="0.25">
      <c r="A40" s="92"/>
      <c r="B40" s="93"/>
      <c r="C40" s="94"/>
      <c r="D40" s="94"/>
      <c r="E40" s="94"/>
      <c r="F40" s="94"/>
      <c r="G40" s="95"/>
      <c r="H40" s="76"/>
      <c r="I40" s="516">
        <v>11797</v>
      </c>
      <c r="J40" s="96"/>
      <c r="K40" s="76"/>
      <c r="L40" s="76"/>
      <c r="M40" s="75"/>
      <c r="N40" s="76"/>
      <c r="O40" s="81"/>
      <c r="P40" s="76"/>
      <c r="Q40" s="76"/>
      <c r="R40" s="81"/>
      <c r="S40" s="78"/>
      <c r="T40" s="71"/>
      <c r="U40" s="71"/>
      <c r="V40" s="71"/>
      <c r="W40" s="71"/>
      <c r="X40" s="71"/>
      <c r="Y40" s="81"/>
    </row>
    <row r="41" spans="1:25" ht="19.5" thickBot="1" x14ac:dyDescent="0.3">
      <c r="A41" s="92"/>
      <c r="B41" s="93"/>
      <c r="C41" s="94"/>
      <c r="D41" s="94"/>
      <c r="E41" s="94"/>
      <c r="F41" s="94"/>
      <c r="G41" s="95"/>
      <c r="H41" s="76"/>
      <c r="I41" s="77"/>
      <c r="J41" s="76"/>
      <c r="K41" s="76"/>
      <c r="L41" s="76"/>
      <c r="M41" s="75"/>
      <c r="N41" s="76"/>
      <c r="O41" s="81"/>
      <c r="P41" s="76"/>
      <c r="Q41" s="76"/>
      <c r="R41" s="81"/>
      <c r="S41" s="78"/>
      <c r="T41" s="71"/>
      <c r="U41" s="71"/>
      <c r="V41" s="71"/>
      <c r="W41" s="71"/>
      <c r="X41" s="71"/>
      <c r="Y41" s="81"/>
    </row>
    <row r="42" spans="1:25" ht="19.5" thickBot="1" x14ac:dyDescent="0.3">
      <c r="A42" s="102" t="s">
        <v>116</v>
      </c>
      <c r="B42" s="103">
        <f>SUM(C42:G42)</f>
        <v>9</v>
      </c>
      <c r="C42" s="104">
        <v>5</v>
      </c>
      <c r="D42" s="105">
        <v>4</v>
      </c>
      <c r="E42" s="106">
        <v>0</v>
      </c>
      <c r="F42" s="104">
        <v>0</v>
      </c>
      <c r="G42" s="107">
        <v>0</v>
      </c>
      <c r="H42" s="76"/>
      <c r="I42" s="77"/>
      <c r="J42" s="76"/>
      <c r="K42" s="76"/>
      <c r="L42" s="79"/>
      <c r="M42" s="75"/>
      <c r="N42" s="189"/>
      <c r="O42" s="81"/>
      <c r="P42" s="76"/>
      <c r="Q42" s="76"/>
      <c r="R42" s="81"/>
      <c r="S42" s="78"/>
      <c r="T42" s="71"/>
      <c r="U42" s="71"/>
      <c r="V42" s="71"/>
      <c r="W42" s="71"/>
      <c r="X42" s="71"/>
      <c r="Y42" s="81"/>
    </row>
    <row r="43" spans="1:25" ht="19.5" thickBot="1" x14ac:dyDescent="0.3">
      <c r="A43" s="92"/>
      <c r="B43" s="93"/>
      <c r="C43" s="94"/>
      <c r="D43" s="94"/>
      <c r="E43" s="94"/>
      <c r="F43" s="94"/>
      <c r="G43" s="95"/>
      <c r="H43" s="76"/>
      <c r="I43" s="77"/>
      <c r="J43" s="84"/>
      <c r="K43" s="84"/>
      <c r="L43" s="79"/>
      <c r="M43" s="83"/>
      <c r="N43" s="190"/>
      <c r="O43" s="88"/>
      <c r="P43" s="84"/>
      <c r="Q43" s="84"/>
      <c r="R43" s="88"/>
      <c r="S43" s="526"/>
      <c r="T43" s="71"/>
      <c r="U43" s="71"/>
      <c r="V43" s="71"/>
      <c r="W43" s="71"/>
      <c r="X43" s="71"/>
      <c r="Y43" s="88"/>
    </row>
    <row r="44" spans="1:25" ht="18.75" x14ac:dyDescent="0.25">
      <c r="A44" s="53" t="s">
        <v>117</v>
      </c>
      <c r="B44" s="112">
        <f>SUM(C44:G44)</f>
        <v>9</v>
      </c>
      <c r="C44" s="449">
        <f>SUM(C38:C41)</f>
        <v>5</v>
      </c>
      <c r="D44" s="113">
        <f>SUM(D38:D41)</f>
        <v>4</v>
      </c>
      <c r="E44" s="113">
        <f>SUM(E38:E41)</f>
        <v>0</v>
      </c>
      <c r="F44" s="113">
        <f>SUM(F38:F41)</f>
        <v>0</v>
      </c>
      <c r="G44" s="114">
        <f>SUM(G38:G41)</f>
        <v>0</v>
      </c>
      <c r="H44" s="120"/>
      <c r="I44" s="303"/>
      <c r="J44" s="120"/>
      <c r="K44" s="118"/>
      <c r="L44" s="116"/>
      <c r="M44" s="115"/>
      <c r="N44" s="120"/>
      <c r="O44" s="117"/>
      <c r="P44" s="118"/>
      <c r="Q44" s="120"/>
      <c r="R44" s="116"/>
      <c r="S44" s="115"/>
      <c r="T44" s="116"/>
      <c r="U44" s="116"/>
      <c r="V44" s="116"/>
      <c r="W44" s="116"/>
      <c r="X44" s="116"/>
      <c r="Y44" s="117"/>
    </row>
    <row r="45" spans="1:25" ht="18.75" x14ac:dyDescent="0.25">
      <c r="A45" s="193" t="s">
        <v>118</v>
      </c>
      <c r="B45" s="450">
        <f>SUM(C45:G45)</f>
        <v>11</v>
      </c>
      <c r="C45" s="127">
        <f>SUM(H45:I45)</f>
        <v>5</v>
      </c>
      <c r="D45" s="128">
        <f>SUM(J45:L45)</f>
        <v>4</v>
      </c>
      <c r="E45" s="129">
        <f>SUM(M45:O45)</f>
        <v>1</v>
      </c>
      <c r="F45" s="127">
        <f>SUM(P45:R45)</f>
        <v>1</v>
      </c>
      <c r="G45" s="130">
        <f>SUM(S45:Y45)</f>
        <v>0</v>
      </c>
      <c r="H45" s="118">
        <f t="shared" ref="H45:Y45" si="3">COUNTA(H36:H43)</f>
        <v>0</v>
      </c>
      <c r="I45" s="306">
        <f t="shared" si="3"/>
        <v>5</v>
      </c>
      <c r="J45" s="124">
        <f t="shared" si="3"/>
        <v>4</v>
      </c>
      <c r="K45" s="124">
        <f t="shared" si="3"/>
        <v>0</v>
      </c>
      <c r="L45" s="124">
        <f t="shared" si="3"/>
        <v>0</v>
      </c>
      <c r="M45" s="121">
        <f t="shared" si="3"/>
        <v>1</v>
      </c>
      <c r="N45" s="124">
        <f t="shared" si="3"/>
        <v>0</v>
      </c>
      <c r="O45" s="123">
        <f t="shared" si="3"/>
        <v>0</v>
      </c>
      <c r="P45" s="124">
        <f t="shared" si="3"/>
        <v>0</v>
      </c>
      <c r="Q45" s="124">
        <f t="shared" si="3"/>
        <v>1</v>
      </c>
      <c r="R45" s="124">
        <f t="shared" ref="R45" si="4">COUNTA(R36:R43)</f>
        <v>0</v>
      </c>
      <c r="S45" s="121">
        <f t="shared" si="3"/>
        <v>0</v>
      </c>
      <c r="T45" s="124">
        <f t="shared" si="3"/>
        <v>0</v>
      </c>
      <c r="U45" s="124">
        <f t="shared" si="3"/>
        <v>0</v>
      </c>
      <c r="V45" s="124">
        <f t="shared" si="3"/>
        <v>0</v>
      </c>
      <c r="W45" s="124">
        <f t="shared" si="3"/>
        <v>0</v>
      </c>
      <c r="X45" s="124">
        <f t="shared" si="3"/>
        <v>0</v>
      </c>
      <c r="Y45" s="123">
        <f t="shared" si="3"/>
        <v>0</v>
      </c>
    </row>
    <row r="46" spans="1:25" ht="19.5" thickBot="1" x14ac:dyDescent="0.3">
      <c r="A46" s="58" t="s">
        <v>119</v>
      </c>
      <c r="B46" s="55">
        <f>IF(B44=0,0,(B45-B44)/B44)</f>
        <v>0.22222222222222221</v>
      </c>
      <c r="C46" s="51">
        <f t="shared" ref="C46:G46" si="5">IF(C44=0,0,(C45-C44)/C44)</f>
        <v>0</v>
      </c>
      <c r="D46" s="51">
        <f t="shared" si="5"/>
        <v>0</v>
      </c>
      <c r="E46" s="51">
        <f t="shared" si="5"/>
        <v>0</v>
      </c>
      <c r="F46" s="51">
        <f t="shared" si="5"/>
        <v>0</v>
      </c>
      <c r="G46" s="195">
        <f t="shared" si="5"/>
        <v>0</v>
      </c>
      <c r="H46" s="136"/>
      <c r="I46" s="304"/>
      <c r="J46" s="136"/>
      <c r="K46" s="136"/>
      <c r="L46" s="134"/>
      <c r="M46" s="121"/>
      <c r="N46" s="118"/>
      <c r="O46" s="123"/>
      <c r="P46" s="136"/>
      <c r="Q46" s="136"/>
      <c r="R46" s="134"/>
      <c r="S46" s="133"/>
      <c r="T46" s="134"/>
      <c r="U46" s="134"/>
      <c r="V46" s="134"/>
      <c r="W46" s="134"/>
      <c r="X46" s="134"/>
      <c r="Y46" s="135"/>
    </row>
    <row r="47" spans="1:25" ht="18.75" x14ac:dyDescent="0.25">
      <c r="A47" s="60" t="s">
        <v>121</v>
      </c>
      <c r="B47" s="93"/>
      <c r="C47" s="94"/>
      <c r="D47" s="94"/>
      <c r="E47" s="94"/>
      <c r="F47" s="94"/>
      <c r="G47" s="95"/>
      <c r="H47" s="71"/>
      <c r="I47" s="70"/>
      <c r="J47" s="183">
        <v>21401</v>
      </c>
      <c r="K47" s="556">
        <v>26127</v>
      </c>
      <c r="L47" s="76"/>
      <c r="M47" s="68"/>
      <c r="N47" s="447"/>
      <c r="O47" s="67"/>
      <c r="P47" s="76"/>
      <c r="Q47" s="76"/>
      <c r="R47" s="81"/>
      <c r="S47" s="78"/>
      <c r="T47" s="421"/>
      <c r="U47" s="71"/>
      <c r="V47" s="71"/>
      <c r="W47" s="71"/>
      <c r="X47" s="71"/>
      <c r="Y47" s="528">
        <v>59001</v>
      </c>
    </row>
    <row r="48" spans="1:25" ht="18.75" x14ac:dyDescent="0.25">
      <c r="A48" s="60"/>
      <c r="B48" s="93"/>
      <c r="C48" s="94"/>
      <c r="D48" s="94"/>
      <c r="E48" s="94"/>
      <c r="F48" s="94"/>
      <c r="G48" s="95"/>
      <c r="H48" s="71"/>
      <c r="I48" s="81"/>
      <c r="J48" s="183">
        <v>21402</v>
      </c>
      <c r="K48" s="437">
        <v>26128</v>
      </c>
      <c r="L48" s="76"/>
      <c r="M48" s="75"/>
      <c r="N48" s="76"/>
      <c r="O48" s="448"/>
      <c r="P48" s="76"/>
      <c r="Q48" s="76"/>
      <c r="R48" s="81"/>
      <c r="S48" s="78"/>
      <c r="T48" s="421"/>
      <c r="U48" s="71"/>
      <c r="V48" s="71"/>
      <c r="W48" s="71"/>
      <c r="X48" s="71"/>
      <c r="Y48" s="529">
        <v>59002</v>
      </c>
    </row>
    <row r="49" spans="1:25" ht="18.75" x14ac:dyDescent="0.25">
      <c r="A49" s="92" t="s">
        <v>30</v>
      </c>
      <c r="B49" s="97">
        <f>SUM(C49:G49)</f>
        <v>8</v>
      </c>
      <c r="C49" s="98">
        <v>0</v>
      </c>
      <c r="D49" s="98">
        <v>6</v>
      </c>
      <c r="E49" s="98">
        <v>0</v>
      </c>
      <c r="F49" s="98">
        <v>0</v>
      </c>
      <c r="G49" s="99">
        <v>2</v>
      </c>
      <c r="H49" s="71"/>
      <c r="I49" s="81"/>
      <c r="J49" s="76"/>
      <c r="K49" s="437">
        <v>26129</v>
      </c>
      <c r="L49" s="76"/>
      <c r="M49" s="75"/>
      <c r="N49" s="187"/>
      <c r="O49" s="81"/>
      <c r="P49" s="76"/>
      <c r="Q49" s="76"/>
      <c r="R49" s="81"/>
      <c r="S49" s="78"/>
      <c r="T49" s="421"/>
      <c r="U49" s="71"/>
      <c r="V49" s="71"/>
      <c r="W49" s="71"/>
      <c r="X49" s="71"/>
      <c r="Y49" s="516">
        <v>59003</v>
      </c>
    </row>
    <row r="50" spans="1:25" ht="18.75" x14ac:dyDescent="0.25">
      <c r="A50" s="92"/>
      <c r="B50" s="93"/>
      <c r="C50" s="94"/>
      <c r="D50" s="94"/>
      <c r="E50" s="94"/>
      <c r="F50" s="94"/>
      <c r="G50" s="95"/>
      <c r="H50" s="71"/>
      <c r="I50" s="81"/>
      <c r="J50" s="76"/>
      <c r="K50" s="96"/>
      <c r="L50" s="76"/>
      <c r="M50" s="75"/>
      <c r="N50" s="76"/>
      <c r="O50" s="81"/>
      <c r="P50" s="76"/>
      <c r="Q50" s="76"/>
      <c r="R50" s="81"/>
      <c r="S50" s="78"/>
      <c r="T50" s="71"/>
      <c r="U50" s="71"/>
      <c r="V50" s="71"/>
      <c r="W50" s="71"/>
      <c r="X50" s="71"/>
      <c r="Y50" s="81"/>
    </row>
    <row r="51" spans="1:25" ht="18.75" x14ac:dyDescent="0.25">
      <c r="A51" s="92"/>
      <c r="B51" s="93"/>
      <c r="C51" s="94"/>
      <c r="D51" s="94"/>
      <c r="E51" s="94"/>
      <c r="F51" s="94"/>
      <c r="G51" s="95"/>
      <c r="H51" s="71"/>
      <c r="I51" s="81"/>
      <c r="J51" s="76"/>
      <c r="K51" s="76"/>
      <c r="L51" s="76"/>
      <c r="M51" s="75"/>
      <c r="N51" s="76"/>
      <c r="O51" s="81"/>
      <c r="P51" s="76"/>
      <c r="Q51" s="76"/>
      <c r="R51" s="81"/>
      <c r="S51" s="530"/>
      <c r="T51" s="71"/>
      <c r="U51" s="71"/>
      <c r="V51" s="71"/>
      <c r="W51" s="71"/>
      <c r="X51" s="71"/>
      <c r="Y51" s="81"/>
    </row>
    <row r="52" spans="1:25" ht="19.5" thickBot="1" x14ac:dyDescent="0.3">
      <c r="A52" s="92"/>
      <c r="B52" s="93"/>
      <c r="C52" s="94"/>
      <c r="D52" s="94"/>
      <c r="E52" s="94"/>
      <c r="F52" s="94"/>
      <c r="G52" s="95"/>
      <c r="H52" s="71"/>
      <c r="I52" s="81"/>
      <c r="J52" s="76"/>
      <c r="K52" s="76"/>
      <c r="L52" s="76"/>
      <c r="M52" s="75"/>
      <c r="N52" s="76"/>
      <c r="O52" s="81"/>
      <c r="P52" s="76"/>
      <c r="Q52" s="76"/>
      <c r="R52" s="81"/>
      <c r="S52" s="530"/>
      <c r="T52" s="71"/>
      <c r="U52" s="71"/>
      <c r="V52" s="71"/>
      <c r="W52" s="71"/>
      <c r="X52" s="71"/>
      <c r="Y52" s="81"/>
    </row>
    <row r="53" spans="1:25" ht="19.5" thickBot="1" x14ac:dyDescent="0.3">
      <c r="A53" s="102" t="s">
        <v>116</v>
      </c>
      <c r="B53" s="103">
        <f>SUM(C53:G53)</f>
        <v>4</v>
      </c>
      <c r="C53" s="104">
        <v>0</v>
      </c>
      <c r="D53" s="105">
        <v>2</v>
      </c>
      <c r="E53" s="106">
        <v>0</v>
      </c>
      <c r="F53" s="104">
        <v>0</v>
      </c>
      <c r="G53" s="107">
        <v>2</v>
      </c>
      <c r="H53" s="76"/>
      <c r="I53" s="77"/>
      <c r="J53" s="76"/>
      <c r="K53" s="76"/>
      <c r="L53" s="76"/>
      <c r="M53" s="75"/>
      <c r="N53" s="189"/>
      <c r="O53" s="81"/>
      <c r="P53" s="76"/>
      <c r="Q53" s="76"/>
      <c r="R53" s="81"/>
      <c r="S53" s="78"/>
      <c r="T53" s="71"/>
      <c r="U53" s="71"/>
      <c r="V53" s="71"/>
      <c r="W53" s="71"/>
      <c r="X53" s="71"/>
      <c r="Y53" s="81"/>
    </row>
    <row r="54" spans="1:25" ht="19.5" thickBot="1" x14ac:dyDescent="0.3">
      <c r="A54" s="92"/>
      <c r="B54" s="108"/>
      <c r="C54" s="109"/>
      <c r="D54" s="109"/>
      <c r="E54" s="109"/>
      <c r="F54" s="109"/>
      <c r="G54" s="110"/>
      <c r="H54" s="76"/>
      <c r="I54" s="77"/>
      <c r="J54" s="84"/>
      <c r="K54" s="84"/>
      <c r="L54" s="79"/>
      <c r="M54" s="83"/>
      <c r="N54" s="190"/>
      <c r="O54" s="88"/>
      <c r="P54" s="84"/>
      <c r="Q54" s="84"/>
      <c r="R54" s="88"/>
      <c r="S54" s="526"/>
      <c r="T54" s="71"/>
      <c r="U54" s="71"/>
      <c r="V54" s="71"/>
      <c r="W54" s="71"/>
      <c r="X54" s="71"/>
      <c r="Y54" s="88"/>
    </row>
    <row r="55" spans="1:25" ht="18.75" x14ac:dyDescent="0.25">
      <c r="A55" s="53" t="s">
        <v>117</v>
      </c>
      <c r="B55" s="200">
        <f>SUM(C55:G55)</f>
        <v>8</v>
      </c>
      <c r="C55" s="201">
        <f>SUM(C49:C52)</f>
        <v>0</v>
      </c>
      <c r="D55" s="201">
        <f>SUM(D49:D52)</f>
        <v>6</v>
      </c>
      <c r="E55" s="201">
        <f>SUM(E49:E52)</f>
        <v>0</v>
      </c>
      <c r="F55" s="201">
        <f>SUM(F49:F52)</f>
        <v>0</v>
      </c>
      <c r="G55" s="391">
        <f>SUM(G49:G52)</f>
        <v>2</v>
      </c>
      <c r="H55" s="116"/>
      <c r="I55" s="117"/>
      <c r="J55" s="120"/>
      <c r="K55" s="120"/>
      <c r="L55" s="116"/>
      <c r="M55" s="115"/>
      <c r="N55" s="120"/>
      <c r="O55" s="117"/>
      <c r="P55" s="120"/>
      <c r="Q55" s="120"/>
      <c r="R55" s="116"/>
      <c r="S55" s="115"/>
      <c r="T55" s="116"/>
      <c r="U55" s="116"/>
      <c r="V55" s="116"/>
      <c r="W55" s="116"/>
      <c r="X55" s="116"/>
      <c r="Y55" s="117"/>
    </row>
    <row r="56" spans="1:25" ht="18.75" x14ac:dyDescent="0.25">
      <c r="A56" s="193" t="s">
        <v>118</v>
      </c>
      <c r="B56" s="202">
        <f>SUM(C56:G56)</f>
        <v>8</v>
      </c>
      <c r="C56" s="203">
        <f>SUM(H56:I56)</f>
        <v>0</v>
      </c>
      <c r="D56" s="204">
        <f>SUM(J56:L56)</f>
        <v>5</v>
      </c>
      <c r="E56" s="205">
        <f>SUM(M56:O56)</f>
        <v>0</v>
      </c>
      <c r="F56" s="203">
        <f>SUM(P56:R56)</f>
        <v>0</v>
      </c>
      <c r="G56" s="392">
        <f>SUM(S56:Y56)</f>
        <v>3</v>
      </c>
      <c r="H56" s="308">
        <f t="shared" ref="H56:Y56" si="6">COUNTA(H47:H54)</f>
        <v>0</v>
      </c>
      <c r="I56" s="310">
        <f t="shared" si="6"/>
        <v>0</v>
      </c>
      <c r="J56" s="308">
        <f t="shared" si="6"/>
        <v>2</v>
      </c>
      <c r="K56" s="308">
        <f t="shared" si="6"/>
        <v>3</v>
      </c>
      <c r="L56" s="308">
        <f t="shared" si="6"/>
        <v>0</v>
      </c>
      <c r="M56" s="311">
        <f t="shared" si="6"/>
        <v>0</v>
      </c>
      <c r="N56" s="308">
        <f t="shared" si="6"/>
        <v>0</v>
      </c>
      <c r="O56" s="310">
        <f t="shared" si="6"/>
        <v>0</v>
      </c>
      <c r="P56" s="308">
        <f t="shared" si="6"/>
        <v>0</v>
      </c>
      <c r="Q56" s="308">
        <f t="shared" si="6"/>
        <v>0</v>
      </c>
      <c r="R56" s="307">
        <f t="shared" si="6"/>
        <v>0</v>
      </c>
      <c r="S56" s="309">
        <f t="shared" si="6"/>
        <v>0</v>
      </c>
      <c r="T56" s="308">
        <f t="shared" si="6"/>
        <v>0</v>
      </c>
      <c r="U56" s="308">
        <f t="shared" si="6"/>
        <v>0</v>
      </c>
      <c r="V56" s="308">
        <f t="shared" si="6"/>
        <v>0</v>
      </c>
      <c r="W56" s="308">
        <f t="shared" si="6"/>
        <v>0</v>
      </c>
      <c r="X56" s="308">
        <f t="shared" si="6"/>
        <v>0</v>
      </c>
      <c r="Y56" s="310">
        <f t="shared" si="6"/>
        <v>3</v>
      </c>
    </row>
    <row r="57" spans="1:25" ht="19.5" thickBot="1" x14ac:dyDescent="0.3">
      <c r="A57" s="58" t="s">
        <v>119</v>
      </c>
      <c r="B57" s="55">
        <f>IF(B55=0,0,(B56-B55)/B55)</f>
        <v>0</v>
      </c>
      <c r="C57" s="51">
        <f t="shared" ref="C57:G57" si="7">IF(C55=0,0,(C56-C55)/C55)</f>
        <v>0</v>
      </c>
      <c r="D57" s="51">
        <f t="shared" si="7"/>
        <v>-0.16666666666666666</v>
      </c>
      <c r="E57" s="51">
        <f t="shared" si="7"/>
        <v>0</v>
      </c>
      <c r="F57" s="51">
        <f t="shared" si="7"/>
        <v>0</v>
      </c>
      <c r="G57" s="195">
        <f t="shared" si="7"/>
        <v>0.5</v>
      </c>
      <c r="H57" s="134"/>
      <c r="I57" s="135"/>
      <c r="J57" s="136"/>
      <c r="K57" s="136"/>
      <c r="L57" s="134"/>
      <c r="M57" s="133"/>
      <c r="N57" s="136"/>
      <c r="O57" s="135"/>
      <c r="P57" s="136"/>
      <c r="Q57" s="136"/>
      <c r="R57" s="134"/>
      <c r="S57" s="133"/>
      <c r="T57" s="134"/>
      <c r="U57" s="134"/>
      <c r="V57" s="134"/>
      <c r="W57" s="134"/>
      <c r="X57" s="134"/>
      <c r="Y57" s="135"/>
    </row>
    <row r="58" spans="1:25" ht="19.5" thickBot="1" x14ac:dyDescent="0.3">
      <c r="A58" s="139"/>
      <c r="B58" s="59"/>
      <c r="C58" s="194"/>
      <c r="D58" s="196"/>
      <c r="E58" s="196"/>
      <c r="F58" s="196"/>
      <c r="G58" s="192"/>
      <c r="H58" s="141"/>
      <c r="I58" s="142"/>
      <c r="J58" s="144"/>
      <c r="K58" s="144"/>
      <c r="L58" s="140"/>
      <c r="M58" s="143"/>
      <c r="N58" s="144"/>
      <c r="O58" s="142"/>
      <c r="P58" s="144"/>
      <c r="Q58" s="144"/>
      <c r="R58" s="142"/>
      <c r="S58" s="143"/>
      <c r="T58" s="141"/>
      <c r="U58" s="141"/>
      <c r="V58" s="141"/>
      <c r="W58" s="141"/>
      <c r="X58" s="141"/>
      <c r="Y58" s="142"/>
    </row>
    <row r="59" spans="1:25" ht="18.75" x14ac:dyDescent="0.25">
      <c r="A59" s="145" t="s">
        <v>122</v>
      </c>
      <c r="B59" s="206"/>
      <c r="C59" s="207"/>
      <c r="D59" s="208"/>
      <c r="E59" s="208"/>
      <c r="F59" s="208"/>
      <c r="G59" s="209"/>
      <c r="H59" s="146"/>
      <c r="I59" s="146"/>
      <c r="J59" s="149"/>
      <c r="K59" s="149"/>
      <c r="L59" s="150"/>
      <c r="M59" s="148"/>
      <c r="N59" s="149"/>
      <c r="O59" s="147"/>
      <c r="P59" s="553"/>
      <c r="Q59" s="149"/>
      <c r="R59" s="147"/>
      <c r="S59" s="148"/>
      <c r="T59" s="146"/>
      <c r="U59" s="146"/>
      <c r="V59" s="146"/>
      <c r="W59" s="146"/>
      <c r="X59" s="146"/>
      <c r="Y59" s="147"/>
    </row>
    <row r="60" spans="1:25" ht="18.75" x14ac:dyDescent="0.25">
      <c r="A60" s="169" t="s">
        <v>117</v>
      </c>
      <c r="B60" s="52">
        <f>SUM(C60:G60)</f>
        <v>63</v>
      </c>
      <c r="C60" s="52">
        <f>C33+C44+C55</f>
        <v>14</v>
      </c>
      <c r="D60" s="52">
        <f>D33+D44+D55</f>
        <v>18</v>
      </c>
      <c r="E60" s="52">
        <f>E33+E44+E55</f>
        <v>24</v>
      </c>
      <c r="F60" s="52">
        <f>F33+F44+F55</f>
        <v>1</v>
      </c>
      <c r="G60" s="210">
        <f>G33+G44+G55</f>
        <v>6</v>
      </c>
      <c r="H60" s="151"/>
      <c r="I60" s="151"/>
      <c r="J60" s="154"/>
      <c r="K60" s="154"/>
      <c r="L60" s="155"/>
      <c r="M60" s="153"/>
      <c r="N60" s="154"/>
      <c r="O60" s="152"/>
      <c r="P60" s="554"/>
      <c r="Q60" s="154"/>
      <c r="R60" s="152"/>
      <c r="S60" s="153"/>
      <c r="T60" s="151"/>
      <c r="U60" s="151"/>
      <c r="V60" s="151"/>
      <c r="W60" s="151"/>
      <c r="X60" s="151"/>
      <c r="Y60" s="152"/>
    </row>
    <row r="61" spans="1:25" ht="18.75" x14ac:dyDescent="0.25">
      <c r="A61" s="169" t="s">
        <v>118</v>
      </c>
      <c r="B61" s="52">
        <f>SUM(C61:G61)</f>
        <v>73</v>
      </c>
      <c r="C61" s="156">
        <f>SUM(H61:I61)</f>
        <v>17</v>
      </c>
      <c r="D61" s="156">
        <f>SUM(J61:L61)</f>
        <v>19</v>
      </c>
      <c r="E61" s="156">
        <f>SUM(M61:O61)</f>
        <v>28</v>
      </c>
      <c r="F61" s="156">
        <f>SUM(P61:R61)</f>
        <v>1</v>
      </c>
      <c r="G61" s="157">
        <f>SUM(S61:Y61)</f>
        <v>8</v>
      </c>
      <c r="H61" s="151">
        <f t="shared" ref="H61:Y61" si="8">H34+H45+H56</f>
        <v>0</v>
      </c>
      <c r="I61" s="151">
        <f t="shared" si="8"/>
        <v>17</v>
      </c>
      <c r="J61" s="151">
        <f t="shared" si="8"/>
        <v>16</v>
      </c>
      <c r="K61" s="151">
        <f t="shared" si="8"/>
        <v>3</v>
      </c>
      <c r="L61" s="151">
        <f t="shared" si="8"/>
        <v>0</v>
      </c>
      <c r="M61" s="153">
        <f t="shared" si="8"/>
        <v>3</v>
      </c>
      <c r="N61" s="151">
        <f t="shared" si="8"/>
        <v>0</v>
      </c>
      <c r="O61" s="152">
        <f t="shared" si="8"/>
        <v>25</v>
      </c>
      <c r="P61" s="155">
        <f t="shared" si="8"/>
        <v>0</v>
      </c>
      <c r="Q61" s="151">
        <f t="shared" si="8"/>
        <v>1</v>
      </c>
      <c r="R61" s="152">
        <f t="shared" si="8"/>
        <v>0</v>
      </c>
      <c r="S61" s="153">
        <f t="shared" si="8"/>
        <v>0</v>
      </c>
      <c r="T61" s="151">
        <f t="shared" si="8"/>
        <v>0</v>
      </c>
      <c r="U61" s="151">
        <f t="shared" si="8"/>
        <v>1</v>
      </c>
      <c r="V61" s="151">
        <f t="shared" si="8"/>
        <v>4</v>
      </c>
      <c r="W61" s="151">
        <v>0</v>
      </c>
      <c r="X61" s="151">
        <v>0</v>
      </c>
      <c r="Y61" s="152">
        <f t="shared" si="8"/>
        <v>3</v>
      </c>
    </row>
    <row r="62" spans="1:25" ht="19.5" thickBot="1" x14ac:dyDescent="0.3">
      <c r="A62" s="57" t="s">
        <v>119</v>
      </c>
      <c r="B62" s="56">
        <f>IF(B60=0,0,(B61-B60)/B60)</f>
        <v>0.15873015873015872</v>
      </c>
      <c r="C62" s="56">
        <f t="shared" ref="C62:G62" si="9">IF(C60=0,0,(C61-C60)/C60)</f>
        <v>0.21428571428571427</v>
      </c>
      <c r="D62" s="56">
        <f t="shared" si="9"/>
        <v>5.5555555555555552E-2</v>
      </c>
      <c r="E62" s="56">
        <f t="shared" si="9"/>
        <v>0.16666666666666666</v>
      </c>
      <c r="F62" s="56">
        <f t="shared" si="9"/>
        <v>0</v>
      </c>
      <c r="G62" s="54">
        <f t="shared" si="9"/>
        <v>0.33333333333333331</v>
      </c>
      <c r="H62" s="158"/>
      <c r="I62" s="158"/>
      <c r="J62" s="161"/>
      <c r="K62" s="161"/>
      <c r="L62" s="162"/>
      <c r="M62" s="160"/>
      <c r="N62" s="161"/>
      <c r="O62" s="159"/>
      <c r="P62" s="555"/>
      <c r="Q62" s="161"/>
      <c r="R62" s="159"/>
      <c r="S62" s="160"/>
      <c r="T62" s="158"/>
      <c r="U62" s="158"/>
      <c r="V62" s="158"/>
      <c r="W62" s="158"/>
      <c r="X62" s="158"/>
      <c r="Y62" s="159"/>
    </row>
    <row r="63" spans="1:25" ht="18.75" x14ac:dyDescent="0.25">
      <c r="A63" s="60" t="s">
        <v>123</v>
      </c>
      <c r="B63" s="93"/>
      <c r="C63" s="94"/>
      <c r="D63" s="94"/>
      <c r="E63" s="94"/>
      <c r="F63" s="94"/>
      <c r="G63" s="95"/>
      <c r="H63" s="71"/>
      <c r="I63" s="70"/>
      <c r="J63" s="437">
        <v>21389</v>
      </c>
      <c r="K63" s="76"/>
      <c r="L63" s="76"/>
      <c r="M63" s="438">
        <v>39506</v>
      </c>
      <c r="N63" s="66"/>
      <c r="O63" s="81"/>
      <c r="P63" s="76">
        <v>44060</v>
      </c>
      <c r="Q63" s="76"/>
      <c r="R63" s="81"/>
      <c r="S63" s="530"/>
      <c r="T63" s="421"/>
      <c r="U63" s="427">
        <v>54362</v>
      </c>
      <c r="V63" s="71"/>
      <c r="W63" s="71"/>
      <c r="X63" s="427">
        <v>54821</v>
      </c>
      <c r="Y63" s="70"/>
    </row>
    <row r="64" spans="1:25" ht="18.75" x14ac:dyDescent="0.25">
      <c r="A64" s="92"/>
      <c r="B64" s="93"/>
      <c r="C64" s="94"/>
      <c r="D64" s="94"/>
      <c r="E64" s="94"/>
      <c r="F64" s="94"/>
      <c r="G64" s="95"/>
      <c r="H64" s="71"/>
      <c r="I64" s="81"/>
      <c r="J64" s="183">
        <v>21390</v>
      </c>
      <c r="K64" s="76"/>
      <c r="L64" s="79"/>
      <c r="M64" s="439">
        <v>39507</v>
      </c>
      <c r="N64" s="76"/>
      <c r="O64" s="81"/>
      <c r="P64" s="76">
        <v>44061</v>
      </c>
      <c r="Q64" s="76"/>
      <c r="R64" s="81"/>
      <c r="S64" s="530"/>
      <c r="T64" s="421"/>
      <c r="U64" s="427">
        <v>54363</v>
      </c>
      <c r="V64" s="71"/>
      <c r="W64" s="71"/>
      <c r="X64" s="427">
        <v>54822</v>
      </c>
      <c r="Y64" s="81"/>
    </row>
    <row r="65" spans="1:25" ht="18.75" x14ac:dyDescent="0.25">
      <c r="A65" s="92" t="s">
        <v>124</v>
      </c>
      <c r="B65" s="97">
        <f>SUM(C65:G65)</f>
        <v>7</v>
      </c>
      <c r="C65" s="98">
        <v>0</v>
      </c>
      <c r="D65" s="98">
        <v>4</v>
      </c>
      <c r="E65" s="98">
        <v>1</v>
      </c>
      <c r="F65" s="98">
        <v>1</v>
      </c>
      <c r="G65" s="99">
        <v>1</v>
      </c>
      <c r="H65" s="71"/>
      <c r="I65" s="81"/>
      <c r="J65" s="183">
        <v>21391</v>
      </c>
      <c r="K65" s="76"/>
      <c r="L65" s="79"/>
      <c r="M65" s="439">
        <v>39508</v>
      </c>
      <c r="N65" s="76"/>
      <c r="O65" s="81"/>
      <c r="P65" s="76"/>
      <c r="Q65" s="76"/>
      <c r="R65" s="81"/>
      <c r="S65" s="78"/>
      <c r="T65" s="71"/>
      <c r="U65" s="71"/>
      <c r="V65" s="71"/>
      <c r="W65" s="71"/>
      <c r="X65" s="427">
        <v>54823</v>
      </c>
      <c r="Y65" s="81"/>
    </row>
    <row r="66" spans="1:25" ht="18.75" x14ac:dyDescent="0.25">
      <c r="A66" s="92" t="s">
        <v>125</v>
      </c>
      <c r="B66" s="97">
        <f>SUM(C66:G66)</f>
        <v>4</v>
      </c>
      <c r="C66" s="98">
        <v>0</v>
      </c>
      <c r="D66" s="98">
        <v>3</v>
      </c>
      <c r="E66" s="98">
        <v>0</v>
      </c>
      <c r="F66" s="98">
        <v>1</v>
      </c>
      <c r="G66" s="99">
        <v>0</v>
      </c>
      <c r="H66" s="71"/>
      <c r="I66" s="81"/>
      <c r="J66" s="183">
        <v>21392</v>
      </c>
      <c r="K66" s="76"/>
      <c r="L66" s="79"/>
      <c r="M66" s="75"/>
      <c r="N66" s="76"/>
      <c r="O66" s="81"/>
      <c r="P66" s="76"/>
      <c r="Q66" s="76"/>
      <c r="R66" s="81"/>
      <c r="S66" s="78"/>
      <c r="T66" s="71"/>
      <c r="U66" s="71"/>
      <c r="V66" s="71"/>
      <c r="W66" s="71"/>
      <c r="X66" s="427">
        <v>54824</v>
      </c>
      <c r="Y66" s="81"/>
    </row>
    <row r="67" spans="1:25" ht="18.75" x14ac:dyDescent="0.25">
      <c r="A67" s="92" t="s">
        <v>126</v>
      </c>
      <c r="B67" s="97">
        <f>SUM(C67:G67)</f>
        <v>2</v>
      </c>
      <c r="C67" s="98">
        <v>0</v>
      </c>
      <c r="D67" s="98">
        <v>1</v>
      </c>
      <c r="E67" s="98">
        <v>1</v>
      </c>
      <c r="F67" s="98">
        <v>0</v>
      </c>
      <c r="G67" s="99">
        <v>0</v>
      </c>
      <c r="H67" s="71"/>
      <c r="I67" s="81"/>
      <c r="J67" s="183">
        <v>21393</v>
      </c>
      <c r="K67" s="76"/>
      <c r="L67" s="79"/>
      <c r="M67" s="75"/>
      <c r="N67" s="76"/>
      <c r="O67" s="81"/>
      <c r="P67" s="76"/>
      <c r="Q67" s="76"/>
      <c r="R67" s="81"/>
      <c r="S67" s="78"/>
      <c r="T67" s="71"/>
      <c r="U67" s="71"/>
      <c r="V67" s="71"/>
      <c r="W67" s="71"/>
      <c r="X67" s="71"/>
      <c r="Y67" s="81"/>
    </row>
    <row r="68" spans="1:25" ht="18.75" x14ac:dyDescent="0.25">
      <c r="A68" s="92" t="s">
        <v>114</v>
      </c>
      <c r="B68" s="97">
        <f>SUM(C68:G68)</f>
        <v>3</v>
      </c>
      <c r="C68" s="98">
        <v>0</v>
      </c>
      <c r="D68" s="98">
        <v>0</v>
      </c>
      <c r="E68" s="98">
        <v>0</v>
      </c>
      <c r="F68" s="98">
        <v>0</v>
      </c>
      <c r="G68" s="99">
        <v>3</v>
      </c>
      <c r="H68" s="71"/>
      <c r="I68" s="81"/>
      <c r="J68" s="183">
        <v>21395</v>
      </c>
      <c r="K68" s="76"/>
      <c r="L68" s="79"/>
      <c r="M68" s="75"/>
      <c r="N68" s="76"/>
      <c r="O68" s="81"/>
      <c r="P68" s="76"/>
      <c r="Q68" s="76"/>
      <c r="R68" s="81"/>
      <c r="S68" s="78"/>
      <c r="T68" s="71"/>
      <c r="U68" s="71"/>
      <c r="V68" s="71"/>
      <c r="W68" s="71"/>
      <c r="X68" s="71"/>
      <c r="Y68" s="81"/>
    </row>
    <row r="69" spans="1:25" ht="18.75" x14ac:dyDescent="0.25">
      <c r="A69" s="60"/>
      <c r="B69" s="93"/>
      <c r="C69" s="94"/>
      <c r="D69" s="94"/>
      <c r="E69" s="94"/>
      <c r="F69" s="94"/>
      <c r="G69" s="95"/>
      <c r="H69" s="71"/>
      <c r="I69" s="81"/>
      <c r="J69" s="183">
        <v>21396</v>
      </c>
      <c r="K69" s="76"/>
      <c r="L69" s="79"/>
      <c r="M69" s="75"/>
      <c r="N69" s="76"/>
      <c r="O69" s="81"/>
      <c r="P69" s="76"/>
      <c r="Q69" s="76"/>
      <c r="R69" s="81"/>
      <c r="S69" s="78"/>
      <c r="T69" s="71"/>
      <c r="U69" s="71"/>
      <c r="V69" s="71"/>
      <c r="W69" s="71"/>
      <c r="X69" s="71"/>
      <c r="Y69" s="81"/>
    </row>
    <row r="70" spans="1:25" ht="19.5" thickBot="1" x14ac:dyDescent="0.3">
      <c r="A70" s="60"/>
      <c r="B70" s="93"/>
      <c r="C70" s="94"/>
      <c r="D70" s="94"/>
      <c r="E70" s="94"/>
      <c r="F70" s="94"/>
      <c r="G70" s="95"/>
      <c r="H70" s="71"/>
      <c r="I70" s="81"/>
      <c r="J70" s="183">
        <v>21397</v>
      </c>
      <c r="K70" s="76"/>
      <c r="L70" s="79"/>
      <c r="M70" s="75"/>
      <c r="N70" s="76"/>
      <c r="O70" s="81"/>
      <c r="P70" s="76"/>
      <c r="Q70" s="76"/>
      <c r="R70" s="81"/>
      <c r="S70" s="78"/>
      <c r="T70" s="71"/>
      <c r="U70" s="71"/>
      <c r="V70" s="71"/>
      <c r="W70" s="71"/>
      <c r="X70" s="71"/>
      <c r="Y70" s="81"/>
    </row>
    <row r="71" spans="1:25" ht="19.5" thickBot="1" x14ac:dyDescent="0.3">
      <c r="A71" s="102" t="s">
        <v>116</v>
      </c>
      <c r="B71" s="103">
        <f>SUM(C71:G71)</f>
        <v>14</v>
      </c>
      <c r="C71" s="104">
        <v>0</v>
      </c>
      <c r="D71" s="105">
        <v>8</v>
      </c>
      <c r="E71" s="106">
        <v>2</v>
      </c>
      <c r="F71" s="104">
        <v>1</v>
      </c>
      <c r="G71" s="107">
        <v>3</v>
      </c>
      <c r="H71" s="71"/>
      <c r="I71" s="81"/>
      <c r="J71" s="183">
        <v>21398</v>
      </c>
      <c r="K71" s="76"/>
      <c r="L71" s="79"/>
      <c r="M71" s="75"/>
      <c r="N71" s="189"/>
      <c r="O71" s="81"/>
      <c r="P71" s="76"/>
      <c r="Q71" s="76"/>
      <c r="R71" s="81"/>
      <c r="S71" s="78"/>
      <c r="T71" s="71"/>
      <c r="U71" s="71"/>
      <c r="V71" s="71"/>
      <c r="W71" s="484"/>
      <c r="X71" s="71"/>
      <c r="Y71" s="81"/>
    </row>
    <row r="72" spans="1:25" ht="19.5" thickBot="1" x14ac:dyDescent="0.3">
      <c r="A72" s="92"/>
      <c r="B72" s="93"/>
      <c r="C72" s="94"/>
      <c r="D72" s="94"/>
      <c r="E72" s="94"/>
      <c r="F72" s="94"/>
      <c r="G72" s="95"/>
      <c r="H72" s="71"/>
      <c r="I72" s="81"/>
      <c r="J72" s="76"/>
      <c r="K72" s="76"/>
      <c r="L72" s="79"/>
      <c r="M72" s="83"/>
      <c r="N72" s="190"/>
      <c r="O72" s="88"/>
      <c r="P72" s="84"/>
      <c r="Q72" s="84"/>
      <c r="R72" s="88"/>
      <c r="S72" s="526"/>
      <c r="T72" s="71"/>
      <c r="U72" s="71"/>
      <c r="V72" s="71"/>
      <c r="W72" s="71"/>
      <c r="X72" s="71"/>
      <c r="Y72" s="88"/>
    </row>
    <row r="73" spans="1:25" ht="18.75" x14ac:dyDescent="0.25">
      <c r="A73" s="53" t="s">
        <v>117</v>
      </c>
      <c r="B73" s="112">
        <f>SUM(C73:G73)</f>
        <v>16</v>
      </c>
      <c r="C73" s="375">
        <f>SUM(C65:C70)</f>
        <v>0</v>
      </c>
      <c r="D73" s="375">
        <f t="shared" ref="D73:G73" si="10">SUM(D65:D70)</f>
        <v>8</v>
      </c>
      <c r="E73" s="375">
        <f t="shared" si="10"/>
        <v>2</v>
      </c>
      <c r="F73" s="375">
        <f t="shared" si="10"/>
        <v>2</v>
      </c>
      <c r="G73" s="114">
        <f t="shared" si="10"/>
        <v>4</v>
      </c>
      <c r="H73" s="116"/>
      <c r="I73" s="117"/>
      <c r="J73" s="164"/>
      <c r="K73" s="120"/>
      <c r="L73" s="116"/>
      <c r="M73" s="115"/>
      <c r="N73" s="120"/>
      <c r="O73" s="117"/>
      <c r="P73" s="118"/>
      <c r="Q73" s="120"/>
      <c r="R73" s="116"/>
      <c r="S73" s="115"/>
      <c r="T73" s="116"/>
      <c r="U73" s="116"/>
      <c r="V73" s="116"/>
      <c r="W73" s="116"/>
      <c r="X73" s="116"/>
      <c r="Y73" s="117"/>
    </row>
    <row r="74" spans="1:25" ht="18.75" x14ac:dyDescent="0.25">
      <c r="A74" s="193" t="s">
        <v>118</v>
      </c>
      <c r="B74" s="467">
        <f>SUM(C74:G74)</f>
        <v>20</v>
      </c>
      <c r="C74" s="128">
        <f>SUM(H74:I74)</f>
        <v>0</v>
      </c>
      <c r="D74" s="128">
        <f>SUM(J74:L74)</f>
        <v>9</v>
      </c>
      <c r="E74" s="128">
        <f>SUM(M74:O74)</f>
        <v>3</v>
      </c>
      <c r="F74" s="128">
        <f>SUM(P74:R74)</f>
        <v>2</v>
      </c>
      <c r="G74" s="130">
        <f>SUM(S74:Y74)</f>
        <v>6</v>
      </c>
      <c r="H74" s="118">
        <f t="shared" ref="H74:Y74" si="11">COUNTA(H63:H72)</f>
        <v>0</v>
      </c>
      <c r="I74" s="123">
        <f t="shared" si="11"/>
        <v>0</v>
      </c>
      <c r="J74" s="165">
        <f t="shared" ref="J74:L74" si="12">COUNTA(J63:J72)</f>
        <v>9</v>
      </c>
      <c r="K74" s="118">
        <f t="shared" si="12"/>
        <v>0</v>
      </c>
      <c r="L74" s="118">
        <f t="shared" si="12"/>
        <v>0</v>
      </c>
      <c r="M74" s="121">
        <f t="shared" si="11"/>
        <v>3</v>
      </c>
      <c r="N74" s="118">
        <f t="shared" si="11"/>
        <v>0</v>
      </c>
      <c r="O74" s="123">
        <f t="shared" si="11"/>
        <v>0</v>
      </c>
      <c r="P74" s="118">
        <f t="shared" si="11"/>
        <v>2</v>
      </c>
      <c r="Q74" s="118">
        <f t="shared" si="11"/>
        <v>0</v>
      </c>
      <c r="R74" s="124">
        <f t="shared" si="11"/>
        <v>0</v>
      </c>
      <c r="S74" s="165">
        <f t="shared" si="11"/>
        <v>0</v>
      </c>
      <c r="T74" s="118">
        <f>COUNTA(T63:T72)</f>
        <v>0</v>
      </c>
      <c r="U74" s="118">
        <f>COUNTA(U63:U72)</f>
        <v>2</v>
      </c>
      <c r="V74" s="118">
        <f t="shared" si="11"/>
        <v>0</v>
      </c>
      <c r="W74" s="118">
        <f t="shared" si="11"/>
        <v>0</v>
      </c>
      <c r="X74" s="118">
        <f t="shared" si="11"/>
        <v>4</v>
      </c>
      <c r="Y74" s="123">
        <f t="shared" si="11"/>
        <v>0</v>
      </c>
    </row>
    <row r="75" spans="1:25" ht="19.5" thickBot="1" x14ac:dyDescent="0.3">
      <c r="A75" s="58" t="s">
        <v>119</v>
      </c>
      <c r="B75" s="55">
        <f>IF(B73=0,0,(B74-B73)/B73)</f>
        <v>0.25</v>
      </c>
      <c r="C75" s="51">
        <f t="shared" ref="C75:G75" si="13">IF(C73=0,0,(C74-C73)/C73)</f>
        <v>0</v>
      </c>
      <c r="D75" s="51">
        <f t="shared" si="13"/>
        <v>0.125</v>
      </c>
      <c r="E75" s="51">
        <f t="shared" si="13"/>
        <v>0.5</v>
      </c>
      <c r="F75" s="51">
        <f t="shared" si="13"/>
        <v>0</v>
      </c>
      <c r="G75" s="195">
        <f t="shared" si="13"/>
        <v>0.5</v>
      </c>
      <c r="H75" s="134"/>
      <c r="I75" s="135"/>
      <c r="J75" s="305"/>
      <c r="K75" s="136"/>
      <c r="L75" s="134"/>
      <c r="M75" s="133"/>
      <c r="N75" s="136"/>
      <c r="O75" s="135"/>
      <c r="P75" s="136"/>
      <c r="Q75" s="136"/>
      <c r="R75" s="134"/>
      <c r="S75" s="133"/>
      <c r="T75" s="134"/>
      <c r="U75" s="134"/>
      <c r="V75" s="134"/>
      <c r="W75" s="134"/>
      <c r="X75" s="134"/>
      <c r="Y75" s="135"/>
    </row>
    <row r="76" spans="1:25" ht="18.75" x14ac:dyDescent="0.25">
      <c r="A76" s="60" t="s">
        <v>127</v>
      </c>
      <c r="B76" s="93"/>
      <c r="C76" s="94"/>
      <c r="D76" s="94"/>
      <c r="E76" s="94"/>
      <c r="F76" s="94"/>
      <c r="G76" s="95"/>
      <c r="H76" s="71"/>
      <c r="I76" s="81"/>
      <c r="J76" s="76"/>
      <c r="K76" s="76"/>
      <c r="L76" s="76"/>
      <c r="M76" s="65"/>
      <c r="N76" s="76"/>
      <c r="O76" s="81"/>
      <c r="P76" s="76"/>
      <c r="Q76" s="163"/>
      <c r="R76" s="71"/>
      <c r="S76" s="520">
        <v>53703</v>
      </c>
      <c r="T76" s="185">
        <v>54131</v>
      </c>
      <c r="U76" s="509">
        <v>54303</v>
      </c>
      <c r="V76" s="71"/>
      <c r="W76" s="69"/>
      <c r="X76" s="69"/>
      <c r="Y76" s="70"/>
    </row>
    <row r="77" spans="1:25" ht="18.75" x14ac:dyDescent="0.25">
      <c r="A77" s="92"/>
      <c r="B77" s="93"/>
      <c r="C77" s="94"/>
      <c r="D77" s="94"/>
      <c r="E77" s="94"/>
      <c r="F77" s="94"/>
      <c r="G77" s="95"/>
      <c r="H77" s="71"/>
      <c r="I77" s="81"/>
      <c r="J77" s="76"/>
      <c r="K77" s="76"/>
      <c r="L77" s="76"/>
      <c r="M77" s="75"/>
      <c r="N77" s="76"/>
      <c r="O77" s="81"/>
      <c r="P77" s="76"/>
      <c r="Q77" s="163"/>
      <c r="R77" s="71"/>
      <c r="S77" s="75"/>
      <c r="T77" s="185">
        <v>54132</v>
      </c>
      <c r="U77" s="184">
        <v>54304</v>
      </c>
      <c r="V77" s="71"/>
      <c r="W77" s="71"/>
      <c r="X77" s="71"/>
      <c r="Y77" s="81"/>
    </row>
    <row r="78" spans="1:25" ht="18.75" x14ac:dyDescent="0.25">
      <c r="A78" s="92" t="s">
        <v>39</v>
      </c>
      <c r="B78" s="97">
        <f>SUM(C78:G78)</f>
        <v>4</v>
      </c>
      <c r="C78" s="98">
        <v>0</v>
      </c>
      <c r="D78" s="98">
        <v>0</v>
      </c>
      <c r="E78" s="98">
        <v>0</v>
      </c>
      <c r="F78" s="98">
        <v>0</v>
      </c>
      <c r="G78" s="99">
        <v>4</v>
      </c>
      <c r="H78" s="71"/>
      <c r="I78" s="81"/>
      <c r="J78" s="76"/>
      <c r="K78" s="76"/>
      <c r="L78" s="91"/>
      <c r="M78" s="75"/>
      <c r="N78" s="76"/>
      <c r="O78" s="81"/>
      <c r="P78" s="76"/>
      <c r="Q78" s="76"/>
      <c r="R78" s="71"/>
      <c r="S78" s="75"/>
      <c r="T78" s="185">
        <v>54133</v>
      </c>
      <c r="U78" s="185">
        <v>54309</v>
      </c>
      <c r="V78" s="71"/>
      <c r="W78" s="71"/>
      <c r="X78" s="71"/>
      <c r="Y78" s="81"/>
    </row>
    <row r="79" spans="1:25" ht="18.75" x14ac:dyDescent="0.25">
      <c r="A79" s="92" t="s">
        <v>128</v>
      </c>
      <c r="B79" s="97">
        <f t="shared" ref="B79" si="14">SUM(C79:G79)</f>
        <v>5</v>
      </c>
      <c r="C79" s="98">
        <v>0</v>
      </c>
      <c r="D79" s="98">
        <v>0</v>
      </c>
      <c r="E79" s="98">
        <v>0</v>
      </c>
      <c r="F79" s="98">
        <v>0</v>
      </c>
      <c r="G79" s="99">
        <v>5</v>
      </c>
      <c r="H79" s="71"/>
      <c r="I79" s="81"/>
      <c r="J79" s="76"/>
      <c r="K79" s="76"/>
      <c r="L79" s="76"/>
      <c r="M79" s="75"/>
      <c r="N79" s="76"/>
      <c r="O79" s="81"/>
      <c r="P79" s="76"/>
      <c r="Q79" s="76"/>
      <c r="R79" s="71"/>
      <c r="S79" s="75"/>
      <c r="T79" s="184">
        <v>54134</v>
      </c>
      <c r="U79" s="185">
        <v>54310</v>
      </c>
      <c r="V79" s="76"/>
      <c r="W79" s="71"/>
      <c r="X79" s="71"/>
      <c r="Y79" s="81"/>
    </row>
    <row r="80" spans="1:25" ht="18.75" x14ac:dyDescent="0.25">
      <c r="A80" s="60"/>
      <c r="B80" s="93"/>
      <c r="C80" s="94"/>
      <c r="D80" s="94"/>
      <c r="E80" s="94"/>
      <c r="F80" s="94"/>
      <c r="G80" s="95"/>
      <c r="H80" s="71"/>
      <c r="I80" s="81"/>
      <c r="J80" s="76"/>
      <c r="K80" s="76"/>
      <c r="L80" s="79"/>
      <c r="M80" s="75"/>
      <c r="N80" s="76"/>
      <c r="O80" s="81"/>
      <c r="P80" s="76"/>
      <c r="Q80" s="76"/>
      <c r="R80" s="71"/>
      <c r="S80" s="75"/>
      <c r="T80" s="184">
        <v>54135</v>
      </c>
      <c r="U80" s="71"/>
      <c r="V80" s="76"/>
      <c r="W80" s="71"/>
      <c r="X80" s="71"/>
      <c r="Y80" s="81"/>
    </row>
    <row r="81" spans="1:25" ht="18.75" x14ac:dyDescent="0.25">
      <c r="A81" s="60" t="s">
        <v>194</v>
      </c>
      <c r="B81" s="93"/>
      <c r="C81" s="94"/>
      <c r="D81" s="94"/>
      <c r="E81" s="94"/>
      <c r="F81" s="94"/>
      <c r="G81" s="95"/>
      <c r="H81" s="71"/>
      <c r="I81" s="81"/>
      <c r="J81" s="76"/>
      <c r="K81" s="76"/>
      <c r="L81" s="79"/>
      <c r="M81" s="75"/>
      <c r="N81" s="76"/>
      <c r="O81" s="81"/>
      <c r="P81" s="76"/>
      <c r="Q81" s="76"/>
      <c r="R81" s="71"/>
      <c r="S81" s="75"/>
      <c r="T81" s="184">
        <v>54136</v>
      </c>
      <c r="U81" s="71"/>
      <c r="V81" s="76"/>
      <c r="W81" s="71"/>
      <c r="X81" s="71"/>
      <c r="Y81" s="81"/>
    </row>
    <row r="82" spans="1:25" ht="18.75" x14ac:dyDescent="0.25">
      <c r="A82" s="60"/>
      <c r="B82" s="93"/>
      <c r="C82" s="94"/>
      <c r="D82" s="94"/>
      <c r="E82" s="94"/>
      <c r="F82" s="94"/>
      <c r="G82" s="95"/>
      <c r="H82" s="71"/>
      <c r="I82" s="81"/>
      <c r="J82" s="76"/>
      <c r="K82" s="76"/>
      <c r="L82" s="79"/>
      <c r="M82" s="75"/>
      <c r="N82" s="76"/>
      <c r="O82" s="81"/>
      <c r="P82" s="76"/>
      <c r="Q82" s="76"/>
      <c r="R82" s="71"/>
      <c r="S82" s="75"/>
      <c r="T82" s="184">
        <v>54137</v>
      </c>
      <c r="U82" s="71"/>
      <c r="V82" s="76"/>
      <c r="W82" s="71"/>
      <c r="X82" s="71"/>
      <c r="Y82" s="81"/>
    </row>
    <row r="83" spans="1:25" ht="19.5" thickBot="1" x14ac:dyDescent="0.3">
      <c r="A83" s="92"/>
      <c r="B83" s="93"/>
      <c r="C83" s="94"/>
      <c r="D83" s="94"/>
      <c r="E83" s="94"/>
      <c r="F83" s="94"/>
      <c r="G83" s="95"/>
      <c r="H83" s="71"/>
      <c r="I83" s="81"/>
      <c r="J83" s="76"/>
      <c r="K83" s="76"/>
      <c r="L83" s="79"/>
      <c r="M83" s="75"/>
      <c r="N83" s="76"/>
      <c r="O83" s="81"/>
      <c r="P83" s="76"/>
      <c r="Q83" s="76"/>
      <c r="R83" s="71"/>
      <c r="S83" s="75"/>
      <c r="T83" s="71"/>
      <c r="U83" s="71"/>
      <c r="V83" s="76"/>
      <c r="W83" s="71"/>
      <c r="X83" s="71"/>
      <c r="Y83" s="81"/>
    </row>
    <row r="84" spans="1:25" ht="19.5" thickBot="1" x14ac:dyDescent="0.3">
      <c r="A84" s="102" t="s">
        <v>116</v>
      </c>
      <c r="B84" s="103">
        <f>SUM(C84:G84)</f>
        <v>9</v>
      </c>
      <c r="C84" s="104">
        <v>0</v>
      </c>
      <c r="D84" s="105">
        <v>0</v>
      </c>
      <c r="E84" s="106">
        <v>0</v>
      </c>
      <c r="F84" s="104">
        <v>0</v>
      </c>
      <c r="G84" s="107">
        <v>9</v>
      </c>
      <c r="H84" s="71"/>
      <c r="I84" s="81"/>
      <c r="J84" s="76"/>
      <c r="K84" s="76"/>
      <c r="L84" s="79"/>
      <c r="M84" s="75"/>
      <c r="N84" s="189"/>
      <c r="O84" s="81"/>
      <c r="P84" s="76"/>
      <c r="Q84" s="76"/>
      <c r="R84" s="71"/>
      <c r="S84" s="75"/>
      <c r="T84" s="71"/>
      <c r="U84" s="71"/>
      <c r="V84" s="76"/>
      <c r="W84" s="71"/>
      <c r="X84" s="71"/>
      <c r="Y84" s="81"/>
    </row>
    <row r="85" spans="1:25" ht="19.5" thickBot="1" x14ac:dyDescent="0.3">
      <c r="A85" s="92"/>
      <c r="B85" s="93"/>
      <c r="C85" s="94"/>
      <c r="D85" s="94"/>
      <c r="E85" s="94"/>
      <c r="F85" s="94"/>
      <c r="G85" s="95"/>
      <c r="H85" s="71"/>
      <c r="I85" s="81"/>
      <c r="J85" s="84"/>
      <c r="K85" s="84"/>
      <c r="L85" s="79"/>
      <c r="M85" s="83"/>
      <c r="N85" s="190"/>
      <c r="O85" s="88"/>
      <c r="P85" s="84"/>
      <c r="Q85" s="84"/>
      <c r="R85" s="86"/>
      <c r="S85" s="83"/>
      <c r="T85" s="510"/>
      <c r="U85" s="510"/>
      <c r="V85" s="84"/>
      <c r="W85" s="86"/>
      <c r="X85" s="86"/>
      <c r="Y85" s="88"/>
    </row>
    <row r="86" spans="1:25" ht="18.75" x14ac:dyDescent="0.25">
      <c r="A86" s="53" t="s">
        <v>117</v>
      </c>
      <c r="B86" s="112">
        <f>SUM(C86:G86)</f>
        <v>9</v>
      </c>
      <c r="C86" s="375">
        <f>SUM(C78:C83)</f>
        <v>0</v>
      </c>
      <c r="D86" s="375">
        <f>SUM(D78:D83)</f>
        <v>0</v>
      </c>
      <c r="E86" s="375">
        <f>SUM(E78:E83)</f>
        <v>0</v>
      </c>
      <c r="F86" s="375">
        <f>SUM(F78:F83)</f>
        <v>0</v>
      </c>
      <c r="G86" s="114">
        <f>SUM(G78:G83)</f>
        <v>9</v>
      </c>
      <c r="H86" s="116"/>
      <c r="I86" s="117"/>
      <c r="J86" s="118"/>
      <c r="K86" s="118"/>
      <c r="L86" s="116"/>
      <c r="M86" s="115"/>
      <c r="N86" s="120"/>
      <c r="O86" s="117"/>
      <c r="P86" s="118"/>
      <c r="Q86" s="120"/>
      <c r="R86" s="116"/>
      <c r="S86" s="115"/>
      <c r="T86" s="116"/>
      <c r="U86" s="116"/>
      <c r="V86" s="116"/>
      <c r="W86" s="116"/>
      <c r="X86" s="116"/>
      <c r="Y86" s="117"/>
    </row>
    <row r="87" spans="1:25" ht="18.75" x14ac:dyDescent="0.25">
      <c r="A87" s="193" t="s">
        <v>118</v>
      </c>
      <c r="B87" s="376">
        <f>SUM(C87:G87)</f>
        <v>12</v>
      </c>
      <c r="C87" s="128">
        <f>SUM(H87:I87)</f>
        <v>0</v>
      </c>
      <c r="D87" s="128">
        <f>SUM(J87:L87)</f>
        <v>0</v>
      </c>
      <c r="E87" s="128">
        <f>SUM(M87:O87)</f>
        <v>0</v>
      </c>
      <c r="F87" s="128">
        <f>SUM(P87:R87)</f>
        <v>0</v>
      </c>
      <c r="G87" s="130">
        <f>SUM(S87:Y87)</f>
        <v>12</v>
      </c>
      <c r="H87" s="124">
        <f t="shared" ref="H87:Y87" si="15">COUNTA(H76:H85)</f>
        <v>0</v>
      </c>
      <c r="I87" s="123">
        <f t="shared" si="15"/>
        <v>0</v>
      </c>
      <c r="J87" s="124">
        <f t="shared" si="15"/>
        <v>0</v>
      </c>
      <c r="K87" s="124">
        <f t="shared" si="15"/>
        <v>0</v>
      </c>
      <c r="L87" s="124">
        <f t="shared" si="15"/>
        <v>0</v>
      </c>
      <c r="M87" s="121">
        <f t="shared" si="15"/>
        <v>0</v>
      </c>
      <c r="N87" s="124">
        <f t="shared" si="15"/>
        <v>0</v>
      </c>
      <c r="O87" s="123">
        <f t="shared" si="15"/>
        <v>0</v>
      </c>
      <c r="P87" s="124">
        <f t="shared" si="15"/>
        <v>0</v>
      </c>
      <c r="Q87" s="124">
        <f t="shared" si="15"/>
        <v>0</v>
      </c>
      <c r="R87" s="124">
        <f t="shared" si="15"/>
        <v>0</v>
      </c>
      <c r="S87" s="121">
        <f t="shared" si="15"/>
        <v>1</v>
      </c>
      <c r="T87" s="124">
        <f t="shared" si="15"/>
        <v>7</v>
      </c>
      <c r="U87" s="124">
        <f t="shared" si="15"/>
        <v>4</v>
      </c>
      <c r="V87" s="124">
        <f t="shared" si="15"/>
        <v>0</v>
      </c>
      <c r="W87" s="124">
        <f t="shared" si="15"/>
        <v>0</v>
      </c>
      <c r="X87" s="124">
        <f t="shared" si="15"/>
        <v>0</v>
      </c>
      <c r="Y87" s="123">
        <f t="shared" si="15"/>
        <v>0</v>
      </c>
    </row>
    <row r="88" spans="1:25" ht="19.5" thickBot="1" x14ac:dyDescent="0.3">
      <c r="A88" s="58" t="s">
        <v>119</v>
      </c>
      <c r="B88" s="55">
        <f>IF(B86=0,0,(B87-B86)/B86)</f>
        <v>0.33333333333333331</v>
      </c>
      <c r="C88" s="51">
        <f t="shared" ref="C88" si="16">IF(C86=0,0,(C87-C86)/C86)</f>
        <v>0</v>
      </c>
      <c r="D88" s="51">
        <f>IF(D86=0,0,(D87-D86)/D86)</f>
        <v>0</v>
      </c>
      <c r="E88" s="51">
        <f t="shared" ref="E88" si="17">IF(E86=0,0,(E87-E86)/E86)</f>
        <v>0</v>
      </c>
      <c r="F88" s="51">
        <f t="shared" ref="F88" si="18">IF(F86=0,0,(F87-F86)/F86)</f>
        <v>0</v>
      </c>
      <c r="G88" s="195">
        <f t="shared" ref="G88" si="19">IF(G86=0,0,(G87-G86)/G86)</f>
        <v>0.33333333333333331</v>
      </c>
      <c r="H88" s="134"/>
      <c r="I88" s="135"/>
      <c r="J88" s="136"/>
      <c r="K88" s="136"/>
      <c r="L88" s="134"/>
      <c r="M88" s="133"/>
      <c r="N88" s="136"/>
      <c r="O88" s="135"/>
      <c r="P88" s="118"/>
      <c r="Q88" s="118"/>
      <c r="R88" s="124"/>
      <c r="S88" s="133"/>
      <c r="T88" s="134"/>
      <c r="U88" s="134"/>
      <c r="V88" s="134"/>
      <c r="W88" s="134"/>
      <c r="X88" s="134"/>
      <c r="Y88" s="135"/>
    </row>
    <row r="89" spans="1:25" ht="18.75" x14ac:dyDescent="0.25">
      <c r="A89" s="60" t="s">
        <v>129</v>
      </c>
      <c r="B89" s="93"/>
      <c r="C89" s="94"/>
      <c r="D89" s="94"/>
      <c r="E89" s="94"/>
      <c r="F89" s="94"/>
      <c r="G89" s="95"/>
      <c r="H89" s="71"/>
      <c r="I89" s="81"/>
      <c r="J89" s="405">
        <v>21369</v>
      </c>
      <c r="K89" s="76"/>
      <c r="L89" s="76"/>
      <c r="M89" s="411">
        <v>39501</v>
      </c>
      <c r="N89" s="66"/>
      <c r="O89" s="70"/>
      <c r="P89" s="66"/>
      <c r="Q89" s="415">
        <v>48051</v>
      </c>
      <c r="R89" s="70"/>
      <c r="S89" s="75"/>
      <c r="T89" s="69"/>
      <c r="U89" s="69"/>
      <c r="V89" s="69"/>
      <c r="W89" s="69"/>
      <c r="X89" s="69"/>
      <c r="Y89" s="70"/>
    </row>
    <row r="90" spans="1:25" ht="18.75" x14ac:dyDescent="0.25">
      <c r="A90" s="92"/>
      <c r="B90" s="93"/>
      <c r="C90" s="94"/>
      <c r="D90" s="94"/>
      <c r="E90" s="94"/>
      <c r="F90" s="94"/>
      <c r="G90" s="95"/>
      <c r="H90" s="71"/>
      <c r="I90" s="81"/>
      <c r="J90" s="406">
        <v>21370</v>
      </c>
      <c r="K90" s="76"/>
      <c r="L90" s="76"/>
      <c r="M90" s="412">
        <v>39502</v>
      </c>
      <c r="N90" s="76"/>
      <c r="O90" s="81"/>
      <c r="P90" s="76"/>
      <c r="Q90" s="416">
        <v>48052</v>
      </c>
      <c r="R90" s="81"/>
      <c r="S90" s="75"/>
      <c r="T90" s="71"/>
      <c r="U90" s="71"/>
      <c r="V90" s="71"/>
      <c r="W90" s="71"/>
      <c r="X90" s="71"/>
      <c r="Y90" s="81"/>
    </row>
    <row r="91" spans="1:25" ht="18.75" x14ac:dyDescent="0.25">
      <c r="A91" s="92" t="s">
        <v>23</v>
      </c>
      <c r="B91" s="97">
        <f>SUM(C91:G91)</f>
        <v>22</v>
      </c>
      <c r="C91" s="98">
        <v>0</v>
      </c>
      <c r="D91" s="98">
        <v>12</v>
      </c>
      <c r="E91" s="98">
        <v>2</v>
      </c>
      <c r="F91" s="98">
        <v>8</v>
      </c>
      <c r="G91" s="99">
        <v>0</v>
      </c>
      <c r="H91" s="71"/>
      <c r="I91" s="81"/>
      <c r="J91" s="407">
        <v>21371</v>
      </c>
      <c r="K91" s="76"/>
      <c r="L91" s="76"/>
      <c r="M91" s="413">
        <v>39503</v>
      </c>
      <c r="N91" s="76"/>
      <c r="O91" s="81"/>
      <c r="P91" s="76"/>
      <c r="Q91" s="416">
        <v>48053</v>
      </c>
      <c r="R91" s="81"/>
      <c r="S91" s="75"/>
      <c r="T91" s="71"/>
      <c r="U91" s="71"/>
      <c r="V91" s="71"/>
      <c r="W91" s="71"/>
      <c r="X91" s="71"/>
      <c r="Y91" s="81"/>
    </row>
    <row r="92" spans="1:25" ht="18.75" x14ac:dyDescent="0.25">
      <c r="A92" s="92"/>
      <c r="B92" s="93"/>
      <c r="C92" s="94"/>
      <c r="D92" s="94"/>
      <c r="E92" s="94"/>
      <c r="F92" s="94"/>
      <c r="G92" s="95"/>
      <c r="H92" s="71"/>
      <c r="I92" s="81"/>
      <c r="J92" s="408">
        <v>21372</v>
      </c>
      <c r="K92" s="76"/>
      <c r="L92" s="76"/>
      <c r="M92" s="414">
        <v>39504</v>
      </c>
      <c r="N92" s="76"/>
      <c r="O92" s="81"/>
      <c r="P92" s="76"/>
      <c r="Q92" s="416">
        <v>48054</v>
      </c>
      <c r="R92" s="81"/>
      <c r="S92" s="75"/>
      <c r="T92" s="71"/>
      <c r="U92" s="71"/>
      <c r="V92" s="71"/>
      <c r="W92" s="71"/>
      <c r="X92" s="71"/>
      <c r="Y92" s="81"/>
    </row>
    <row r="93" spans="1:25" ht="18.75" x14ac:dyDescent="0.25">
      <c r="A93" s="92" t="s">
        <v>209</v>
      </c>
      <c r="B93" s="97">
        <f t="shared" ref="B93" si="20">SUM(C93:G93)</f>
        <v>2</v>
      </c>
      <c r="C93" s="98">
        <v>0</v>
      </c>
      <c r="D93" s="98">
        <v>2</v>
      </c>
      <c r="E93" s="98">
        <v>0</v>
      </c>
      <c r="F93" s="98">
        <v>0</v>
      </c>
      <c r="G93" s="99">
        <v>0</v>
      </c>
      <c r="H93" s="71"/>
      <c r="I93" s="81"/>
      <c r="J93" s="408">
        <v>21373</v>
      </c>
      <c r="K93" s="76"/>
      <c r="L93" s="76"/>
      <c r="M93" s="414">
        <v>39505</v>
      </c>
      <c r="N93" s="76"/>
      <c r="O93" s="81"/>
      <c r="P93" s="76"/>
      <c r="Q93" s="416">
        <v>48055</v>
      </c>
      <c r="R93" s="81"/>
      <c r="S93" s="75"/>
      <c r="T93" s="71"/>
      <c r="U93" s="71"/>
      <c r="V93" s="71"/>
      <c r="W93" s="71"/>
      <c r="X93" s="71"/>
      <c r="Y93" s="81"/>
    </row>
    <row r="94" spans="1:25" ht="18.75" x14ac:dyDescent="0.25">
      <c r="A94" s="92" t="s">
        <v>208</v>
      </c>
      <c r="B94" s="97">
        <f>SUM(C94:G94)</f>
        <v>2</v>
      </c>
      <c r="C94" s="98">
        <v>0</v>
      </c>
      <c r="D94" s="98">
        <v>2</v>
      </c>
      <c r="E94" s="98">
        <v>0</v>
      </c>
      <c r="F94" s="98">
        <v>0</v>
      </c>
      <c r="G94" s="99">
        <v>0</v>
      </c>
      <c r="H94" s="71"/>
      <c r="I94" s="81"/>
      <c r="J94" s="408">
        <v>21374</v>
      </c>
      <c r="K94" s="76"/>
      <c r="L94" s="79"/>
      <c r="M94" s="75"/>
      <c r="N94" s="76"/>
      <c r="O94" s="81"/>
      <c r="P94" s="76"/>
      <c r="Q94" s="416">
        <v>48056</v>
      </c>
      <c r="R94" s="81"/>
      <c r="S94" s="75"/>
      <c r="T94" s="71"/>
      <c r="U94" s="71"/>
      <c r="V94" s="71"/>
      <c r="W94" s="71"/>
      <c r="X94" s="71"/>
      <c r="Y94" s="81"/>
    </row>
    <row r="95" spans="1:25" ht="18.75" x14ac:dyDescent="0.25">
      <c r="A95" s="92" t="s">
        <v>207</v>
      </c>
      <c r="B95" s="97">
        <f>SUM(C95:G95)</f>
        <v>1</v>
      </c>
      <c r="C95" s="98">
        <v>0</v>
      </c>
      <c r="D95" s="98">
        <v>0</v>
      </c>
      <c r="E95" s="98">
        <v>1</v>
      </c>
      <c r="F95" s="98">
        <v>0</v>
      </c>
      <c r="G95" s="99">
        <v>0</v>
      </c>
      <c r="H95" s="71"/>
      <c r="I95" s="81"/>
      <c r="J95" s="409">
        <v>21375</v>
      </c>
      <c r="K95" s="76"/>
      <c r="L95" s="79"/>
      <c r="M95" s="75"/>
      <c r="N95" s="76"/>
      <c r="O95" s="81"/>
      <c r="P95" s="76"/>
      <c r="Q95" s="416">
        <v>48057</v>
      </c>
      <c r="R95" s="81"/>
      <c r="S95" s="75"/>
      <c r="T95" s="71"/>
      <c r="U95" s="71"/>
      <c r="V95" s="71"/>
      <c r="W95" s="71"/>
      <c r="X95" s="71"/>
      <c r="Y95" s="81"/>
    </row>
    <row r="96" spans="1:25" ht="18.75" x14ac:dyDescent="0.25">
      <c r="A96" s="92" t="s">
        <v>210</v>
      </c>
      <c r="B96" s="97">
        <f>SUM(C96:G96)</f>
        <v>1</v>
      </c>
      <c r="C96" s="98">
        <v>0</v>
      </c>
      <c r="D96" s="98">
        <v>0</v>
      </c>
      <c r="E96" s="98">
        <v>1</v>
      </c>
      <c r="F96" s="98">
        <v>0</v>
      </c>
      <c r="G96" s="99">
        <v>0</v>
      </c>
      <c r="H96" s="71"/>
      <c r="I96" s="81"/>
      <c r="J96" s="406">
        <v>21376</v>
      </c>
      <c r="K96" s="76"/>
      <c r="L96" s="79"/>
      <c r="M96" s="75"/>
      <c r="N96" s="76"/>
      <c r="O96" s="81"/>
      <c r="P96" s="76"/>
      <c r="Q96" s="416">
        <v>48058</v>
      </c>
      <c r="R96" s="81"/>
      <c r="S96" s="75"/>
      <c r="T96" s="71"/>
      <c r="U96" s="71"/>
      <c r="V96" s="71"/>
      <c r="W96" s="71"/>
      <c r="X96" s="71"/>
      <c r="Y96" s="81"/>
    </row>
    <row r="97" spans="1:25" ht="18.75" x14ac:dyDescent="0.25">
      <c r="A97" s="92"/>
      <c r="B97" s="93"/>
      <c r="C97" s="94"/>
      <c r="D97" s="94"/>
      <c r="E97" s="94"/>
      <c r="F97" s="94"/>
      <c r="G97" s="95"/>
      <c r="H97" s="71"/>
      <c r="I97" s="81"/>
      <c r="J97" s="406">
        <v>21377</v>
      </c>
      <c r="K97" s="76"/>
      <c r="L97" s="79"/>
      <c r="M97" s="75"/>
      <c r="N97" s="76"/>
      <c r="O97" s="81"/>
      <c r="P97" s="76"/>
      <c r="Q97" s="80"/>
      <c r="R97" s="81"/>
      <c r="S97" s="75"/>
      <c r="T97" s="71"/>
      <c r="U97" s="71"/>
      <c r="V97" s="71"/>
      <c r="W97" s="71"/>
      <c r="X97" s="71"/>
      <c r="Y97" s="81"/>
    </row>
    <row r="98" spans="1:25" ht="18.75" x14ac:dyDescent="0.25">
      <c r="A98" s="92"/>
      <c r="B98" s="93"/>
      <c r="C98" s="94"/>
      <c r="D98" s="94"/>
      <c r="E98" s="94"/>
      <c r="F98" s="94"/>
      <c r="G98" s="95"/>
      <c r="H98" s="76"/>
      <c r="I98" s="77"/>
      <c r="J98" s="406">
        <v>21378</v>
      </c>
      <c r="K98" s="76"/>
      <c r="L98" s="79"/>
      <c r="M98" s="75"/>
      <c r="N98" s="76"/>
      <c r="O98" s="81"/>
      <c r="P98" s="76"/>
      <c r="Q98" s="80"/>
      <c r="R98" s="81"/>
      <c r="S98" s="75"/>
      <c r="T98" s="71"/>
      <c r="U98" s="71"/>
      <c r="V98" s="71"/>
      <c r="W98" s="71"/>
      <c r="X98" s="71"/>
      <c r="Y98" s="81"/>
    </row>
    <row r="99" spans="1:25" ht="18.75" x14ac:dyDescent="0.25">
      <c r="A99" s="92"/>
      <c r="B99" s="93"/>
      <c r="C99" s="94"/>
      <c r="D99" s="94"/>
      <c r="E99" s="94"/>
      <c r="F99" s="94"/>
      <c r="G99" s="95"/>
      <c r="H99" s="76"/>
      <c r="I99" s="77"/>
      <c r="J99" s="410">
        <v>21379</v>
      </c>
      <c r="K99" s="76"/>
      <c r="L99" s="79"/>
      <c r="M99" s="75"/>
      <c r="N99" s="76"/>
      <c r="O99" s="81"/>
      <c r="P99" s="76"/>
      <c r="Q99" s="80"/>
      <c r="R99" s="81"/>
      <c r="S99" s="75"/>
      <c r="T99" s="71"/>
      <c r="U99" s="71"/>
      <c r="V99" s="71"/>
      <c r="W99" s="71"/>
      <c r="X99" s="71"/>
      <c r="Y99" s="81"/>
    </row>
    <row r="100" spans="1:25" ht="18.75" x14ac:dyDescent="0.25">
      <c r="A100" s="92"/>
      <c r="B100" s="93"/>
      <c r="C100" s="94"/>
      <c r="D100" s="94"/>
      <c r="E100" s="94"/>
      <c r="F100" s="94"/>
      <c r="G100" s="95"/>
      <c r="H100" s="76"/>
      <c r="I100" s="77"/>
      <c r="J100" s="410">
        <v>21380</v>
      </c>
      <c r="K100" s="76"/>
      <c r="L100" s="79"/>
      <c r="M100" s="75"/>
      <c r="N100" s="76"/>
      <c r="O100" s="81"/>
      <c r="P100" s="76"/>
      <c r="Q100" s="80"/>
      <c r="R100" s="81"/>
      <c r="S100" s="75"/>
      <c r="T100" s="71"/>
      <c r="U100" s="71"/>
      <c r="V100" s="71"/>
      <c r="W100" s="71"/>
      <c r="X100" s="71"/>
      <c r="Y100" s="81"/>
    </row>
    <row r="101" spans="1:25" ht="18.75" x14ac:dyDescent="0.25">
      <c r="A101" s="92"/>
      <c r="B101" s="93"/>
      <c r="C101" s="94"/>
      <c r="D101" s="94"/>
      <c r="E101" s="94"/>
      <c r="F101" s="94"/>
      <c r="G101" s="95"/>
      <c r="H101" s="76"/>
      <c r="I101" s="77"/>
      <c r="J101" s="410">
        <v>21381</v>
      </c>
      <c r="K101" s="76"/>
      <c r="L101" s="79"/>
      <c r="M101" s="75"/>
      <c r="N101" s="76"/>
      <c r="O101" s="81"/>
      <c r="P101" s="76"/>
      <c r="Q101" s="80"/>
      <c r="R101" s="81"/>
      <c r="S101" s="75"/>
      <c r="T101" s="71"/>
      <c r="U101" s="71"/>
      <c r="V101" s="71"/>
      <c r="W101" s="71"/>
      <c r="X101" s="71"/>
      <c r="Y101" s="81"/>
    </row>
    <row r="102" spans="1:25" ht="18.75" x14ac:dyDescent="0.25">
      <c r="A102" s="92"/>
      <c r="B102" s="93"/>
      <c r="C102" s="94"/>
      <c r="D102" s="94"/>
      <c r="E102" s="94"/>
      <c r="F102" s="94"/>
      <c r="G102" s="95"/>
      <c r="H102" s="76"/>
      <c r="I102" s="77"/>
      <c r="J102" s="410">
        <v>21382</v>
      </c>
      <c r="K102" s="76"/>
      <c r="L102" s="79"/>
      <c r="M102" s="75"/>
      <c r="N102" s="76"/>
      <c r="O102" s="81"/>
      <c r="P102" s="76"/>
      <c r="Q102" s="80"/>
      <c r="R102" s="81"/>
      <c r="S102" s="75"/>
      <c r="T102" s="71"/>
      <c r="U102" s="71"/>
      <c r="V102" s="71"/>
      <c r="W102" s="71"/>
      <c r="X102" s="71"/>
      <c r="Y102" s="81"/>
    </row>
    <row r="103" spans="1:25" ht="18.75" x14ac:dyDescent="0.25">
      <c r="A103" s="92"/>
      <c r="B103" s="93"/>
      <c r="C103" s="94"/>
      <c r="D103" s="94"/>
      <c r="E103" s="94"/>
      <c r="F103" s="94"/>
      <c r="G103" s="95"/>
      <c r="H103" s="76"/>
      <c r="I103" s="77"/>
      <c r="J103" s="410">
        <v>21383</v>
      </c>
      <c r="K103" s="76"/>
      <c r="L103" s="79"/>
      <c r="M103" s="75"/>
      <c r="N103" s="76"/>
      <c r="O103" s="81"/>
      <c r="P103" s="76"/>
      <c r="Q103" s="80"/>
      <c r="R103" s="81"/>
      <c r="S103" s="75"/>
      <c r="T103" s="71"/>
      <c r="U103" s="71"/>
      <c r="V103" s="71"/>
      <c r="W103" s="71"/>
      <c r="X103" s="71"/>
      <c r="Y103" s="81"/>
    </row>
    <row r="104" spans="1:25" ht="18.75" x14ac:dyDescent="0.25">
      <c r="A104" s="92"/>
      <c r="B104" s="93"/>
      <c r="C104" s="94"/>
      <c r="D104" s="94"/>
      <c r="E104" s="94"/>
      <c r="F104" s="94"/>
      <c r="G104" s="95"/>
      <c r="H104" s="76"/>
      <c r="I104" s="77"/>
      <c r="J104" s="410">
        <v>21384</v>
      </c>
      <c r="K104" s="76"/>
      <c r="L104" s="79"/>
      <c r="M104" s="75"/>
      <c r="N104" s="76"/>
      <c r="O104" s="81"/>
      <c r="P104" s="76"/>
      <c r="Q104" s="80"/>
      <c r="R104" s="81"/>
      <c r="S104" s="75"/>
      <c r="T104" s="71"/>
      <c r="U104" s="71"/>
      <c r="V104" s="71"/>
      <c r="W104" s="71"/>
      <c r="X104" s="71"/>
      <c r="Y104" s="81"/>
    </row>
    <row r="105" spans="1:25" ht="18.75" x14ac:dyDescent="0.25">
      <c r="A105" s="92"/>
      <c r="B105" s="93"/>
      <c r="C105" s="94"/>
      <c r="D105" s="94"/>
      <c r="E105" s="94"/>
      <c r="F105" s="94"/>
      <c r="G105" s="95"/>
      <c r="H105" s="76"/>
      <c r="I105" s="77"/>
      <c r="J105" s="410">
        <v>21385</v>
      </c>
      <c r="K105" s="76"/>
      <c r="L105" s="79"/>
      <c r="M105" s="75"/>
      <c r="N105" s="76"/>
      <c r="O105" s="81"/>
      <c r="P105" s="76"/>
      <c r="Q105" s="80"/>
      <c r="R105" s="81"/>
      <c r="S105" s="75"/>
      <c r="T105" s="71"/>
      <c r="U105" s="71"/>
      <c r="V105" s="71"/>
      <c r="W105" s="71"/>
      <c r="X105" s="71"/>
      <c r="Y105" s="81"/>
    </row>
    <row r="106" spans="1:25" ht="18.75" x14ac:dyDescent="0.25">
      <c r="A106" s="92"/>
      <c r="B106" s="93"/>
      <c r="C106" s="94"/>
      <c r="D106" s="94"/>
      <c r="E106" s="94"/>
      <c r="F106" s="94"/>
      <c r="G106" s="95"/>
      <c r="H106" s="76"/>
      <c r="I106" s="77"/>
      <c r="J106" s="410">
        <v>21386</v>
      </c>
      <c r="K106" s="76"/>
      <c r="L106" s="79"/>
      <c r="M106" s="75"/>
      <c r="N106" s="76"/>
      <c r="O106" s="81"/>
      <c r="P106" s="76"/>
      <c r="Q106" s="80"/>
      <c r="R106" s="81"/>
      <c r="S106" s="75"/>
      <c r="T106" s="71"/>
      <c r="U106" s="71"/>
      <c r="V106" s="71"/>
      <c r="W106" s="71"/>
      <c r="X106" s="71"/>
      <c r="Y106" s="81"/>
    </row>
    <row r="107" spans="1:25" ht="18.75" x14ac:dyDescent="0.25">
      <c r="A107" s="92"/>
      <c r="B107" s="93"/>
      <c r="C107" s="94"/>
      <c r="D107" s="94"/>
      <c r="E107" s="94"/>
      <c r="F107" s="94"/>
      <c r="G107" s="95"/>
      <c r="H107" s="76"/>
      <c r="I107" s="77"/>
      <c r="J107" s="410">
        <v>21387</v>
      </c>
      <c r="K107" s="76"/>
      <c r="L107" s="79"/>
      <c r="M107" s="75"/>
      <c r="N107" s="76"/>
      <c r="O107" s="81"/>
      <c r="P107" s="76"/>
      <c r="Q107" s="80"/>
      <c r="R107" s="81"/>
      <c r="S107" s="75"/>
      <c r="T107" s="71"/>
      <c r="U107" s="71"/>
      <c r="V107" s="71"/>
      <c r="W107" s="71"/>
      <c r="X107" s="71"/>
      <c r="Y107" s="81"/>
    </row>
    <row r="108" spans="1:25" ht="18.75" x14ac:dyDescent="0.25">
      <c r="A108" s="92"/>
      <c r="B108" s="93"/>
      <c r="C108" s="94"/>
      <c r="D108" s="94"/>
      <c r="E108" s="94"/>
      <c r="F108" s="94"/>
      <c r="G108" s="95"/>
      <c r="H108" s="76"/>
      <c r="I108" s="77"/>
      <c r="J108" s="410">
        <v>21388</v>
      </c>
      <c r="K108" s="76"/>
      <c r="L108" s="79"/>
      <c r="M108" s="75"/>
      <c r="N108" s="76"/>
      <c r="O108" s="81"/>
      <c r="P108" s="76"/>
      <c r="Q108" s="80"/>
      <c r="R108" s="81"/>
      <c r="S108" s="75"/>
      <c r="T108" s="71"/>
      <c r="U108" s="71"/>
      <c r="V108" s="71"/>
      <c r="W108" s="71"/>
      <c r="X108" s="71"/>
      <c r="Y108" s="81"/>
    </row>
    <row r="109" spans="1:25" ht="19.5" thickBot="1" x14ac:dyDescent="0.3">
      <c r="A109" s="92"/>
      <c r="B109" s="108"/>
      <c r="C109" s="109"/>
      <c r="D109" s="109"/>
      <c r="E109" s="109"/>
      <c r="F109" s="109"/>
      <c r="G109" s="110"/>
      <c r="H109" s="76"/>
      <c r="I109" s="77"/>
      <c r="J109" s="76"/>
      <c r="K109" s="76"/>
      <c r="L109" s="79"/>
      <c r="M109" s="75"/>
      <c r="N109" s="189"/>
      <c r="O109" s="81"/>
      <c r="P109" s="76"/>
      <c r="Q109" s="80"/>
      <c r="R109" s="81"/>
      <c r="S109" s="75"/>
      <c r="T109" s="71"/>
      <c r="U109" s="71"/>
      <c r="V109" s="71"/>
      <c r="W109" s="71"/>
      <c r="X109" s="71"/>
      <c r="Y109" s="81"/>
    </row>
    <row r="110" spans="1:25" ht="19.5" thickBot="1" x14ac:dyDescent="0.3">
      <c r="A110" s="102" t="s">
        <v>116</v>
      </c>
      <c r="B110" s="103">
        <f>SUM(C110:G110)</f>
        <v>28</v>
      </c>
      <c r="C110" s="104">
        <v>0</v>
      </c>
      <c r="D110" s="105">
        <v>16</v>
      </c>
      <c r="E110" s="106">
        <v>4</v>
      </c>
      <c r="F110" s="104">
        <v>8</v>
      </c>
      <c r="G110" s="107">
        <v>0</v>
      </c>
      <c r="H110" s="76"/>
      <c r="I110" s="77"/>
      <c r="J110" s="76"/>
      <c r="K110" s="76"/>
      <c r="L110" s="79"/>
      <c r="M110" s="75"/>
      <c r="N110" s="189"/>
      <c r="O110" s="81"/>
      <c r="P110" s="76"/>
      <c r="Q110" s="80"/>
      <c r="R110" s="81"/>
      <c r="S110" s="75"/>
      <c r="T110" s="71"/>
      <c r="U110" s="71"/>
      <c r="V110" s="71"/>
      <c r="W110" s="71"/>
      <c r="X110" s="71"/>
      <c r="Y110" s="81"/>
    </row>
    <row r="111" spans="1:25" ht="19.5" thickBot="1" x14ac:dyDescent="0.3">
      <c r="A111" s="92"/>
      <c r="B111" s="93"/>
      <c r="C111" s="94"/>
      <c r="D111" s="94"/>
      <c r="E111" s="94"/>
      <c r="F111" s="94"/>
      <c r="G111" s="95"/>
      <c r="H111" s="76"/>
      <c r="I111" s="77"/>
      <c r="J111" s="84"/>
      <c r="K111" s="84"/>
      <c r="L111" s="79"/>
      <c r="M111" s="83"/>
      <c r="N111" s="190"/>
      <c r="O111" s="88"/>
      <c r="P111" s="84"/>
      <c r="Q111" s="87"/>
      <c r="R111" s="88"/>
      <c r="S111" s="83"/>
      <c r="T111" s="86"/>
      <c r="U111" s="86"/>
      <c r="V111" s="86"/>
      <c r="W111" s="86"/>
      <c r="X111" s="86"/>
      <c r="Y111" s="88"/>
    </row>
    <row r="112" spans="1:25" ht="18.75" x14ac:dyDescent="0.25">
      <c r="A112" s="53" t="s">
        <v>117</v>
      </c>
      <c r="B112" s="112">
        <f>SUM(C112:G112)</f>
        <v>28</v>
      </c>
      <c r="C112" s="375">
        <f>SUM(C91:C108)</f>
        <v>0</v>
      </c>
      <c r="D112" s="375">
        <f t="shared" ref="D112:G112" si="21">SUM(D91:D108)</f>
        <v>16</v>
      </c>
      <c r="E112" s="375">
        <f t="shared" si="21"/>
        <v>4</v>
      </c>
      <c r="F112" s="375">
        <f t="shared" si="21"/>
        <v>8</v>
      </c>
      <c r="G112" s="114">
        <f t="shared" si="21"/>
        <v>0</v>
      </c>
      <c r="H112" s="116"/>
      <c r="I112" s="117"/>
      <c r="J112" s="118"/>
      <c r="K112" s="118"/>
      <c r="L112" s="116"/>
      <c r="M112" s="121"/>
      <c r="N112" s="120"/>
      <c r="O112" s="117"/>
      <c r="P112" s="118"/>
      <c r="Q112" s="120"/>
      <c r="R112" s="117"/>
      <c r="S112" s="115"/>
      <c r="T112" s="116"/>
      <c r="U112" s="116"/>
      <c r="V112" s="116"/>
      <c r="W112" s="116"/>
      <c r="X112" s="116"/>
      <c r="Y112" s="117"/>
    </row>
    <row r="113" spans="1:25" ht="18.75" x14ac:dyDescent="0.25">
      <c r="A113" s="193" t="s">
        <v>118</v>
      </c>
      <c r="B113" s="376">
        <f>SUM(C113:G113)</f>
        <v>33</v>
      </c>
      <c r="C113" s="128">
        <f>SUM(H113:I113)</f>
        <v>0</v>
      </c>
      <c r="D113" s="128">
        <f>SUM(J113:L113)</f>
        <v>20</v>
      </c>
      <c r="E113" s="128">
        <f>SUM(M113:O113)</f>
        <v>5</v>
      </c>
      <c r="F113" s="128">
        <f>SUM(P113:R113)</f>
        <v>8</v>
      </c>
      <c r="G113" s="130">
        <f>SUM(S113:Y113)</f>
        <v>0</v>
      </c>
      <c r="H113" s="118">
        <f t="shared" ref="H113:Y113" si="22">COUNTA(H89:H111)</f>
        <v>0</v>
      </c>
      <c r="I113" s="123">
        <f t="shared" si="22"/>
        <v>0</v>
      </c>
      <c r="J113" s="118">
        <f t="shared" ref="J113:L113" si="23">COUNTA(J89:J111)</f>
        <v>20</v>
      </c>
      <c r="K113" s="118">
        <f t="shared" si="23"/>
        <v>0</v>
      </c>
      <c r="L113" s="118">
        <f t="shared" si="23"/>
        <v>0</v>
      </c>
      <c r="M113" s="121">
        <f t="shared" si="22"/>
        <v>5</v>
      </c>
      <c r="N113" s="118">
        <f t="shared" si="22"/>
        <v>0</v>
      </c>
      <c r="O113" s="123">
        <f t="shared" si="22"/>
        <v>0</v>
      </c>
      <c r="P113" s="118">
        <f t="shared" si="22"/>
        <v>0</v>
      </c>
      <c r="Q113" s="118">
        <f t="shared" si="22"/>
        <v>8</v>
      </c>
      <c r="R113" s="123">
        <f t="shared" si="22"/>
        <v>0</v>
      </c>
      <c r="S113" s="165">
        <f t="shared" si="22"/>
        <v>0</v>
      </c>
      <c r="T113" s="118">
        <f t="shared" si="22"/>
        <v>0</v>
      </c>
      <c r="U113" s="118">
        <f t="shared" si="22"/>
        <v>0</v>
      </c>
      <c r="V113" s="118">
        <f t="shared" si="22"/>
        <v>0</v>
      </c>
      <c r="W113" s="118">
        <f t="shared" si="22"/>
        <v>0</v>
      </c>
      <c r="X113" s="118">
        <f t="shared" si="22"/>
        <v>0</v>
      </c>
      <c r="Y113" s="123">
        <f t="shared" si="22"/>
        <v>0</v>
      </c>
    </row>
    <row r="114" spans="1:25" ht="19.5" thickBot="1" x14ac:dyDescent="0.3">
      <c r="A114" s="58" t="s">
        <v>119</v>
      </c>
      <c r="B114" s="55">
        <f>IF(B112=0,0,(B113-B112)/B112)</f>
        <v>0.17857142857142858</v>
      </c>
      <c r="C114" s="51">
        <f>IF(C112=0,0,(C113-C112)/C112)</f>
        <v>0</v>
      </c>
      <c r="D114" s="51">
        <f>IF(D112=0,0,(D113-D112)/D112)</f>
        <v>0.25</v>
      </c>
      <c r="E114" s="51">
        <f t="shared" ref="E114" si="24">IF(E112=0,0,(E113-E112)/E112)</f>
        <v>0.25</v>
      </c>
      <c r="F114" s="51">
        <f t="shared" ref="F114" si="25">IF(F112=0,0,(F113-F112)/F112)</f>
        <v>0</v>
      </c>
      <c r="G114" s="195">
        <f>IF(G112=0,0,(G113-G112)/G112)</f>
        <v>0</v>
      </c>
      <c r="H114" s="124"/>
      <c r="I114" s="123"/>
      <c r="J114" s="118"/>
      <c r="K114" s="118"/>
      <c r="L114" s="124"/>
      <c r="M114" s="121"/>
      <c r="N114" s="136"/>
      <c r="O114" s="135"/>
      <c r="P114" s="118"/>
      <c r="Q114" s="118"/>
      <c r="R114" s="123"/>
      <c r="S114" s="133"/>
      <c r="T114" s="134"/>
      <c r="U114" s="134"/>
      <c r="V114" s="134"/>
      <c r="W114" s="134"/>
      <c r="X114" s="134"/>
      <c r="Y114" s="135"/>
    </row>
    <row r="115" spans="1:25" ht="19.5" thickBot="1" x14ac:dyDescent="0.3">
      <c r="A115" s="143"/>
      <c r="B115" s="372"/>
      <c r="C115" s="373"/>
      <c r="D115" s="374"/>
      <c r="E115" s="374"/>
      <c r="F115" s="374"/>
      <c r="G115" s="374"/>
      <c r="H115" s="141"/>
      <c r="I115" s="142"/>
      <c r="J115" s="141"/>
      <c r="K115" s="141"/>
      <c r="L115" s="141"/>
      <c r="M115" s="143"/>
      <c r="N115" s="144"/>
      <c r="O115" s="142"/>
      <c r="P115" s="144"/>
      <c r="Q115" s="141"/>
      <c r="R115" s="142"/>
      <c r="S115" s="143"/>
      <c r="T115" s="141"/>
      <c r="U115" s="141"/>
      <c r="V115" s="141"/>
      <c r="W115" s="141"/>
      <c r="X115" s="141"/>
      <c r="Y115" s="142"/>
    </row>
    <row r="116" spans="1:25" ht="19.5" thickBot="1" x14ac:dyDescent="0.3">
      <c r="A116" s="166" t="s">
        <v>130</v>
      </c>
      <c r="B116" s="377"/>
      <c r="C116" s="378"/>
      <c r="D116" s="378"/>
      <c r="E116" s="378"/>
      <c r="F116" s="378"/>
      <c r="G116" s="379"/>
      <c r="H116" s="161"/>
      <c r="I116" s="168"/>
      <c r="J116" s="161"/>
      <c r="K116" s="161"/>
      <c r="L116" s="161"/>
      <c r="M116" s="160"/>
      <c r="N116" s="161"/>
      <c r="O116" s="159"/>
      <c r="P116" s="161"/>
      <c r="Q116" s="161"/>
      <c r="R116" s="158"/>
      <c r="S116" s="485"/>
      <c r="T116" s="486"/>
      <c r="U116" s="486"/>
      <c r="V116" s="486"/>
      <c r="W116" s="486"/>
      <c r="X116" s="486"/>
      <c r="Y116" s="487"/>
    </row>
    <row r="117" spans="1:25" ht="18.75" x14ac:dyDescent="0.25">
      <c r="A117" s="169" t="s">
        <v>131</v>
      </c>
      <c r="B117" s="380">
        <f>SUM(C117:G117)</f>
        <v>116</v>
      </c>
      <c r="C117" s="381">
        <f>C60+C73+C86+C112</f>
        <v>14</v>
      </c>
      <c r="D117" s="381">
        <f>D60+D73+D86+D112</f>
        <v>42</v>
      </c>
      <c r="E117" s="381">
        <f>E60+E73+E86+E112</f>
        <v>30</v>
      </c>
      <c r="F117" s="381">
        <f>F60+F73+F86+F112</f>
        <v>11</v>
      </c>
      <c r="G117" s="382">
        <f>G60+G73+G86+G112</f>
        <v>19</v>
      </c>
      <c r="H117" s="154"/>
      <c r="I117" s="170"/>
      <c r="J117" s="312"/>
      <c r="K117" s="149"/>
      <c r="L117" s="149"/>
      <c r="M117" s="148"/>
      <c r="N117" s="149"/>
      <c r="O117" s="147"/>
      <c r="P117" s="149"/>
      <c r="Q117" s="149"/>
      <c r="R117" s="147"/>
      <c r="S117" s="312"/>
      <c r="T117" s="146"/>
      <c r="U117" s="146"/>
      <c r="V117" s="146"/>
      <c r="W117" s="146"/>
      <c r="X117" s="146"/>
      <c r="Y117" s="147"/>
    </row>
    <row r="118" spans="1:25" ht="18.75" x14ac:dyDescent="0.25">
      <c r="A118" s="169" t="s">
        <v>132</v>
      </c>
      <c r="B118" s="171">
        <f>SUM(C118:G118)</f>
        <v>138</v>
      </c>
      <c r="C118" s="191">
        <f>SUM(H118:I118)</f>
        <v>17</v>
      </c>
      <c r="D118" s="191">
        <f>SUM(J118:L118)</f>
        <v>48</v>
      </c>
      <c r="E118" s="191">
        <f>SUM(M118:O118)</f>
        <v>36</v>
      </c>
      <c r="F118" s="191">
        <f>SUM(P118:R118)</f>
        <v>11</v>
      </c>
      <c r="G118" s="199">
        <f>SUM(S118:Y118)</f>
        <v>26</v>
      </c>
      <c r="H118" s="151">
        <f t="shared" ref="H118:Q118" si="26">H61+H74+H87+H113</f>
        <v>0</v>
      </c>
      <c r="I118" s="152">
        <f t="shared" si="26"/>
        <v>17</v>
      </c>
      <c r="J118" s="153">
        <f t="shared" si="26"/>
        <v>45</v>
      </c>
      <c r="K118" s="151">
        <f t="shared" si="26"/>
        <v>3</v>
      </c>
      <c r="L118" s="151">
        <f t="shared" si="26"/>
        <v>0</v>
      </c>
      <c r="M118" s="153">
        <f t="shared" si="26"/>
        <v>11</v>
      </c>
      <c r="N118" s="151">
        <f t="shared" si="26"/>
        <v>0</v>
      </c>
      <c r="O118" s="152">
        <f t="shared" si="26"/>
        <v>25</v>
      </c>
      <c r="P118" s="151">
        <f t="shared" si="26"/>
        <v>2</v>
      </c>
      <c r="Q118" s="151">
        <f t="shared" si="26"/>
        <v>9</v>
      </c>
      <c r="R118" s="152">
        <f t="shared" ref="R118:Y118" si="27">R61+R74+R87+R113</f>
        <v>0</v>
      </c>
      <c r="S118" s="153">
        <f t="shared" si="27"/>
        <v>1</v>
      </c>
      <c r="T118" s="151">
        <f t="shared" si="27"/>
        <v>7</v>
      </c>
      <c r="U118" s="151">
        <f t="shared" si="27"/>
        <v>7</v>
      </c>
      <c r="V118" s="151">
        <f t="shared" si="27"/>
        <v>4</v>
      </c>
      <c r="W118" s="151">
        <v>0</v>
      </c>
      <c r="X118" s="151">
        <f t="shared" si="27"/>
        <v>4</v>
      </c>
      <c r="Y118" s="152">
        <f t="shared" si="27"/>
        <v>3</v>
      </c>
    </row>
    <row r="119" spans="1:25" ht="19.5" thickBot="1" x14ac:dyDescent="0.3">
      <c r="A119" s="443" t="s">
        <v>133</v>
      </c>
      <c r="B119" s="444">
        <f>IF(B117=0,0,(B118-B117)/B117)</f>
        <v>0.18965517241379309</v>
      </c>
      <c r="C119" s="445">
        <f>IF(C117=0,0,(C118-C117)/C117)</f>
        <v>0.21428571428571427</v>
      </c>
      <c r="D119" s="445">
        <f>IF(D117=0,0,(D118-D117)/D117)</f>
        <v>0.14285714285714285</v>
      </c>
      <c r="E119" s="445">
        <f t="shared" ref="E119" si="28">IF(E117=0,0,(E118-E117)/E117)</f>
        <v>0.2</v>
      </c>
      <c r="F119" s="445">
        <f t="shared" ref="F119" si="29">IF(F117=0,0,(F118-F117)/F117)</f>
        <v>0</v>
      </c>
      <c r="G119" s="446">
        <f>IF(G117=0,0,(G118-G117)/G117)</f>
        <v>0.36842105263157893</v>
      </c>
      <c r="H119" s="154"/>
      <c r="I119" s="170"/>
      <c r="J119" s="167"/>
      <c r="K119" s="161"/>
      <c r="L119" s="161"/>
      <c r="M119" s="160"/>
      <c r="N119" s="161"/>
      <c r="O119" s="159"/>
      <c r="P119" s="154"/>
      <c r="Q119" s="154"/>
      <c r="R119" s="152"/>
      <c r="S119" s="167"/>
      <c r="T119" s="158"/>
      <c r="U119" s="158"/>
      <c r="V119" s="158"/>
      <c r="W119" s="158"/>
      <c r="X119" s="158"/>
      <c r="Y119" s="159"/>
    </row>
    <row r="120" spans="1:25" ht="15.75" x14ac:dyDescent="0.25">
      <c r="A120" s="172"/>
      <c r="B120" s="440"/>
      <c r="C120" s="621" t="s">
        <v>134</v>
      </c>
      <c r="D120" s="621"/>
      <c r="E120" s="621"/>
      <c r="F120" s="622" t="s">
        <v>177</v>
      </c>
      <c r="G120" s="622"/>
      <c r="H120" s="606" t="s">
        <v>218</v>
      </c>
      <c r="I120" s="606"/>
      <c r="J120" s="606"/>
      <c r="K120" s="173"/>
      <c r="L120" s="173"/>
      <c r="M120" s="440"/>
      <c r="N120" s="440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531"/>
    </row>
    <row r="121" spans="1:25" ht="16.5" customHeight="1" x14ac:dyDescent="0.25">
      <c r="A121" s="174" t="s">
        <v>7</v>
      </c>
      <c r="B121" s="175"/>
      <c r="C121" s="624" t="s">
        <v>135</v>
      </c>
      <c r="D121" s="624"/>
      <c r="E121" s="624"/>
      <c r="F121" s="623" t="s">
        <v>136</v>
      </c>
      <c r="G121" s="623"/>
      <c r="H121" s="441" t="s">
        <v>137</v>
      </c>
      <c r="I121" s="442" t="s">
        <v>234</v>
      </c>
      <c r="J121" s="91"/>
      <c r="K121" s="442"/>
      <c r="L121" s="91"/>
      <c r="M121" s="91"/>
      <c r="N121" s="91"/>
      <c r="O121" s="91"/>
      <c r="P121" s="91"/>
      <c r="Q121" s="91"/>
      <c r="R121" s="532"/>
      <c r="S121" s="532"/>
      <c r="T121" s="532"/>
      <c r="U121" s="532"/>
      <c r="V121" s="532"/>
      <c r="W121" s="532"/>
      <c r="X121" s="532"/>
      <c r="Y121" s="176"/>
    </row>
    <row r="122" spans="1:25" ht="19.5" thickBot="1" x14ac:dyDescent="0.3">
      <c r="A122" s="177"/>
      <c r="B122" s="457"/>
      <c r="C122" s="608" t="s">
        <v>179</v>
      </c>
      <c r="D122" s="608"/>
      <c r="E122" s="608"/>
      <c r="F122" s="609" t="s">
        <v>138</v>
      </c>
      <c r="G122" s="609"/>
      <c r="H122" s="607" t="s">
        <v>221</v>
      </c>
      <c r="I122" s="607"/>
      <c r="J122" s="607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9"/>
    </row>
  </sheetData>
  <mergeCells count="15">
    <mergeCell ref="H120:J120"/>
    <mergeCell ref="H122:J122"/>
    <mergeCell ref="C122:E122"/>
    <mergeCell ref="F122:G122"/>
    <mergeCell ref="A1:Y2"/>
    <mergeCell ref="J3:L3"/>
    <mergeCell ref="M3:O3"/>
    <mergeCell ref="S3:Y3"/>
    <mergeCell ref="C120:E120"/>
    <mergeCell ref="P3:R3"/>
    <mergeCell ref="F120:G120"/>
    <mergeCell ref="F121:G121"/>
    <mergeCell ref="B3:G3"/>
    <mergeCell ref="H3:I3"/>
    <mergeCell ref="C121:E121"/>
  </mergeCells>
  <pageMargins left="0.7" right="0.7" top="0.75" bottom="0.75" header="0.3" footer="0.3"/>
  <pageSetup paperSize="8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I9" sqref="I9"/>
    </sheetView>
  </sheetViews>
  <sheetFormatPr defaultColWidth="9.140625" defaultRowHeight="15" customHeight="1" x14ac:dyDescent="0.25"/>
  <cols>
    <col min="1" max="1" width="61" customWidth="1"/>
    <col min="2" max="2" width="11.85546875" bestFit="1" customWidth="1"/>
    <col min="3" max="12" width="9.7109375" customWidth="1"/>
  </cols>
  <sheetData>
    <row r="1" spans="1:20" ht="27.75" customHeight="1" thickBot="1" x14ac:dyDescent="0.3">
      <c r="A1" s="625" t="str">
        <f>'Fleet Card'!A1</f>
        <v>Stagecoach Highlands Period 11</v>
      </c>
      <c r="B1" s="626"/>
      <c r="C1" s="626"/>
      <c r="D1" s="626"/>
      <c r="E1" s="626"/>
      <c r="F1" s="626"/>
      <c r="G1" s="626"/>
      <c r="H1" s="626"/>
      <c r="I1" s="626"/>
      <c r="J1" s="626"/>
      <c r="K1" s="626"/>
      <c r="L1" s="626"/>
      <c r="M1" s="626"/>
      <c r="N1" s="626"/>
      <c r="O1" s="626"/>
      <c r="P1" s="626"/>
      <c r="Q1" s="626"/>
      <c r="R1" s="626"/>
      <c r="S1" s="626"/>
      <c r="T1" s="627"/>
    </row>
    <row r="2" spans="1:20" ht="16.5" thickBot="1" x14ac:dyDescent="0.3">
      <c r="A2" s="211"/>
      <c r="B2" s="212"/>
      <c r="C2" s="632" t="s">
        <v>265</v>
      </c>
      <c r="D2" s="633"/>
      <c r="E2" s="634" t="s">
        <v>95</v>
      </c>
      <c r="F2" s="635"/>
      <c r="G2" s="635"/>
      <c r="H2" s="634" t="s">
        <v>96</v>
      </c>
      <c r="I2" s="635"/>
      <c r="J2" s="636"/>
      <c r="K2" s="635" t="s">
        <v>97</v>
      </c>
      <c r="L2" s="635"/>
      <c r="M2" s="636"/>
      <c r="N2" s="628" t="s">
        <v>87</v>
      </c>
      <c r="O2" s="629"/>
      <c r="P2" s="629"/>
      <c r="Q2" s="629"/>
      <c r="R2" s="629"/>
      <c r="S2" s="629"/>
      <c r="T2" s="630"/>
    </row>
    <row r="3" spans="1:20" ht="15.75" x14ac:dyDescent="0.25">
      <c r="A3" s="631" t="s">
        <v>20</v>
      </c>
      <c r="B3" s="313"/>
      <c r="C3" s="319" t="str">
        <f>'Fleet Card'!H4</f>
        <v>ADL</v>
      </c>
      <c r="D3" s="321" t="str">
        <f>'Fleet Card'!I4</f>
        <v>ADL</v>
      </c>
      <c r="E3" s="320" t="str">
        <f>'Fleet Card'!J4</f>
        <v>Volvo</v>
      </c>
      <c r="F3" s="320" t="str">
        <f>'Fleet Card'!K4</f>
        <v>ADL</v>
      </c>
      <c r="G3" s="326" t="str">
        <f>'Fleet Card'!L4</f>
        <v>ADL</v>
      </c>
      <c r="H3" s="319" t="str">
        <f>'Fleet Card'!M4</f>
        <v>Volvo</v>
      </c>
      <c r="I3" s="320" t="str">
        <f>'Fleet Card'!N4</f>
        <v>ADL</v>
      </c>
      <c r="J3" s="321" t="str">
        <f>'Fleet Card'!O4</f>
        <v>Yutong</v>
      </c>
      <c r="K3" s="320" t="str">
        <f>'Fleet Card'!P4</f>
        <v>Mercedes</v>
      </c>
      <c r="L3" s="320" t="str">
        <f>'Fleet Card'!Q4</f>
        <v>Optare</v>
      </c>
      <c r="M3" s="326" t="str">
        <f>'Fleet Card'!R4</f>
        <v>Electric</v>
      </c>
      <c r="N3" s="319" t="str">
        <f>'Fleet Card'!S4</f>
        <v>Volvo</v>
      </c>
      <c r="O3" s="320" t="str">
        <f>'Fleet Card'!T4</f>
        <v>Volvo</v>
      </c>
      <c r="P3" s="320" t="str">
        <f>'Fleet Card'!T4</f>
        <v>Volvo</v>
      </c>
      <c r="Q3" s="320" t="str">
        <f>'Fleet Card'!V4</f>
        <v>Volvo</v>
      </c>
      <c r="R3" s="320" t="str">
        <f>'Fleet Card'!W4</f>
        <v xml:space="preserve">Volvo </v>
      </c>
      <c r="S3" s="326" t="str">
        <f>'Fleet Card'!X4</f>
        <v>Volvo</v>
      </c>
      <c r="T3" s="321" t="str">
        <f>'Fleet Card'!Y4</f>
        <v>Scania</v>
      </c>
    </row>
    <row r="4" spans="1:20" ht="15.75" x14ac:dyDescent="0.25">
      <c r="A4" s="631"/>
      <c r="B4" s="505" t="s">
        <v>117</v>
      </c>
      <c r="C4" s="322" t="str">
        <f>'Fleet Card'!H5</f>
        <v>E400/</v>
      </c>
      <c r="D4" s="323" t="str">
        <f>'Fleet Card'!I5</f>
        <v>E400</v>
      </c>
      <c r="E4" s="318" t="str">
        <f>'Fleet Card'!J5</f>
        <v>B8RLE</v>
      </c>
      <c r="F4" s="318" t="str">
        <f>'Fleet Card'!K5</f>
        <v>E200</v>
      </c>
      <c r="G4" s="327" t="str">
        <f>'Fleet Card'!L5</f>
        <v>E300</v>
      </c>
      <c r="H4" s="322" t="str">
        <f>'Fleet Card'!M5</f>
        <v>B8RLE</v>
      </c>
      <c r="I4" s="318" t="str">
        <f>'Fleet Card'!N5</f>
        <v>E200</v>
      </c>
      <c r="J4" s="323" t="str">
        <f>'Fleet Card'!O5</f>
        <v>Electric</v>
      </c>
      <c r="K4" s="318" t="str">
        <f>'Fleet Card'!P5</f>
        <v>Sprinter</v>
      </c>
      <c r="L4" s="318" t="str">
        <f>'Fleet Card'!Q5</f>
        <v>Solo</v>
      </c>
      <c r="M4" s="327" t="str">
        <f>'Fleet Card'!R5</f>
        <v>Optare</v>
      </c>
      <c r="N4" s="322" t="str">
        <f>'Fleet Card'!S5</f>
        <v>B9R</v>
      </c>
      <c r="O4" s="318" t="str">
        <f>'Fleet Card'!T5</f>
        <v>B13R</v>
      </c>
      <c r="P4" s="318" t="str">
        <f>'Fleet Card'!U5</f>
        <v>B11R</v>
      </c>
      <c r="Q4" s="318" t="str">
        <f>'Fleet Card'!V5</f>
        <v xml:space="preserve">B11R Elite </v>
      </c>
      <c r="R4" s="318" t="str">
        <f>'Fleet Card'!W5</f>
        <v>B11 R</v>
      </c>
      <c r="S4" s="327" t="str">
        <f>'Fleet Card'!X5</f>
        <v xml:space="preserve">B11R </v>
      </c>
      <c r="T4" s="323" t="str">
        <f>'Fleet Card'!Y5</f>
        <v>K320</v>
      </c>
    </row>
    <row r="5" spans="1:20" ht="16.5" thickBot="1" x14ac:dyDescent="0.3">
      <c r="A5" s="212"/>
      <c r="B5" s="506"/>
      <c r="C5" s="322" t="str">
        <f>'Fleet Card'!H6</f>
        <v xml:space="preserve">Trident </v>
      </c>
      <c r="D5" s="325" t="str">
        <f>'Fleet Card'!I6</f>
        <v>MMC</v>
      </c>
      <c r="E5" s="383">
        <f>'Fleet Card'!J6</f>
        <v>12.9</v>
      </c>
      <c r="F5" s="324" t="str">
        <f>'Fleet Card'!K6</f>
        <v>MMC</v>
      </c>
      <c r="G5" s="328"/>
      <c r="H5" s="339">
        <f>'Fleet Card'!M6</f>
        <v>10.8</v>
      </c>
      <c r="I5" s="324"/>
      <c r="J5" s="418">
        <f>'Fleet Card'!O6</f>
        <v>10.8</v>
      </c>
      <c r="K5" s="324"/>
      <c r="L5" s="324"/>
      <c r="M5" s="328" t="str">
        <f>'Fleet Card'!R6</f>
        <v>Solo</v>
      </c>
      <c r="N5" s="339"/>
      <c r="O5" s="324" t="str">
        <f>'Fleet Card'!T6</f>
        <v>3 - Axle</v>
      </c>
      <c r="P5" s="324" t="str">
        <f>'Fleet Card'!T6</f>
        <v>3 - Axle</v>
      </c>
      <c r="Q5" s="324" t="str">
        <f>'Fleet Card'!V6</f>
        <v>Interdeck</v>
      </c>
      <c r="R5" s="324" t="str">
        <f>'Fleet Card'!W6</f>
        <v xml:space="preserve">Panorma </v>
      </c>
      <c r="S5" s="328" t="str">
        <f>'Fleet Card'!X6</f>
        <v>Elite</v>
      </c>
      <c r="T5" s="325" t="str">
        <f>'Fleet Card'!Y6</f>
        <v>Explorer</v>
      </c>
    </row>
    <row r="6" spans="1:20" ht="15.75" x14ac:dyDescent="0.25">
      <c r="A6" s="213"/>
      <c r="B6" s="365"/>
      <c r="C6" s="251"/>
      <c r="D6" s="250"/>
      <c r="E6" s="315"/>
      <c r="F6" s="258"/>
      <c r="G6" s="329"/>
      <c r="H6" s="251"/>
      <c r="I6" s="249"/>
      <c r="J6" s="250"/>
      <c r="K6" s="258"/>
      <c r="L6" s="258"/>
      <c r="M6" s="433"/>
      <c r="N6" s="345"/>
      <c r="O6" s="316"/>
      <c r="P6" s="316"/>
      <c r="Q6" s="316"/>
      <c r="R6" s="433"/>
      <c r="S6" s="433"/>
      <c r="T6" s="317"/>
    </row>
    <row r="7" spans="1:20" ht="15.75" x14ac:dyDescent="0.25">
      <c r="A7" s="214" t="s">
        <v>139</v>
      </c>
      <c r="B7" s="366"/>
      <c r="C7" s="254"/>
      <c r="D7" s="253"/>
      <c r="E7" s="256"/>
      <c r="F7" s="252"/>
      <c r="G7" s="330"/>
      <c r="H7" s="254"/>
      <c r="I7" s="252"/>
      <c r="J7" s="253"/>
      <c r="K7" s="252"/>
      <c r="L7" s="252"/>
      <c r="M7" s="434"/>
      <c r="N7" s="346"/>
      <c r="O7" s="257"/>
      <c r="P7" s="257"/>
      <c r="Q7" s="257"/>
      <c r="R7" s="434"/>
      <c r="S7" s="434"/>
      <c r="T7" s="216"/>
    </row>
    <row r="8" spans="1:20" ht="15.75" x14ac:dyDescent="0.25">
      <c r="A8" s="214"/>
      <c r="B8" s="366"/>
      <c r="C8" s="254"/>
      <c r="D8" s="253"/>
      <c r="E8" s="256"/>
      <c r="F8" s="252"/>
      <c r="G8" s="330"/>
      <c r="H8" s="254"/>
      <c r="I8" s="252"/>
      <c r="J8" s="253"/>
      <c r="K8" s="252"/>
      <c r="L8" s="252"/>
      <c r="M8" s="434"/>
      <c r="N8" s="346"/>
      <c r="O8" s="257"/>
      <c r="P8" s="257"/>
      <c r="Q8" s="257"/>
      <c r="R8" s="434"/>
      <c r="S8" s="434"/>
      <c r="T8" s="216"/>
    </row>
    <row r="9" spans="1:20" ht="15.75" x14ac:dyDescent="0.25">
      <c r="A9" s="217" t="s">
        <v>140</v>
      </c>
      <c r="B9" s="362">
        <f t="shared" ref="B9:B30" si="0">SUM(C9:T9)</f>
        <v>3.5</v>
      </c>
      <c r="C9" s="254"/>
      <c r="D9" s="253"/>
      <c r="E9" s="256"/>
      <c r="F9" s="252"/>
      <c r="G9" s="252"/>
      <c r="H9" s="254"/>
      <c r="I9" s="252"/>
      <c r="J9" s="253">
        <v>3.5</v>
      </c>
      <c r="K9" s="252"/>
      <c r="L9" s="252"/>
      <c r="M9" s="434"/>
      <c r="N9" s="346"/>
      <c r="O9" s="257"/>
      <c r="P9" s="257"/>
      <c r="Q9" s="257"/>
      <c r="R9" s="434"/>
      <c r="S9" s="434"/>
      <c r="T9" s="216"/>
    </row>
    <row r="10" spans="1:20" ht="15.75" x14ac:dyDescent="0.25">
      <c r="A10" s="217" t="s">
        <v>180</v>
      </c>
      <c r="B10" s="362">
        <f t="shared" si="0"/>
        <v>4</v>
      </c>
      <c r="C10" s="254"/>
      <c r="D10" s="253"/>
      <c r="E10" s="256"/>
      <c r="F10" s="252"/>
      <c r="G10" s="252"/>
      <c r="H10" s="254"/>
      <c r="I10" s="330"/>
      <c r="J10" s="253">
        <v>4</v>
      </c>
      <c r="K10" s="252"/>
      <c r="L10" s="252"/>
      <c r="M10" s="434"/>
      <c r="N10" s="346"/>
      <c r="O10" s="257"/>
      <c r="P10" s="257"/>
      <c r="Q10" s="257"/>
      <c r="R10" s="434"/>
      <c r="S10" s="434"/>
      <c r="T10" s="216"/>
    </row>
    <row r="11" spans="1:20" ht="15.75" x14ac:dyDescent="0.25">
      <c r="A11" s="217" t="s">
        <v>181</v>
      </c>
      <c r="B11" s="362">
        <f t="shared" si="0"/>
        <v>5</v>
      </c>
      <c r="C11" s="254"/>
      <c r="D11" s="253"/>
      <c r="E11" s="252"/>
      <c r="F11" s="252"/>
      <c r="G11" s="252"/>
      <c r="H11" s="254"/>
      <c r="I11" s="330"/>
      <c r="J11" s="253">
        <v>5</v>
      </c>
      <c r="K11" s="252"/>
      <c r="L11" s="252"/>
      <c r="M11" s="434"/>
      <c r="N11" s="346"/>
      <c r="O11" s="257"/>
      <c r="P11" s="257"/>
      <c r="Q11" s="257"/>
      <c r="R11" s="434"/>
      <c r="S11" s="434"/>
      <c r="T11" s="216"/>
    </row>
    <row r="12" spans="1:20" ht="15.75" x14ac:dyDescent="0.25">
      <c r="A12" s="217" t="s">
        <v>203</v>
      </c>
      <c r="B12" s="362">
        <f t="shared" si="0"/>
        <v>2.5</v>
      </c>
      <c r="C12" s="254"/>
      <c r="D12" s="253"/>
      <c r="E12" s="256"/>
      <c r="F12" s="252"/>
      <c r="G12" s="252"/>
      <c r="H12" s="254"/>
      <c r="I12" s="330"/>
      <c r="J12" s="253">
        <v>2.5</v>
      </c>
      <c r="K12" s="252"/>
      <c r="L12" s="252"/>
      <c r="M12" s="434"/>
      <c r="N12" s="254"/>
      <c r="O12" s="257"/>
      <c r="P12" s="257"/>
      <c r="Q12" s="257"/>
      <c r="R12" s="434"/>
      <c r="S12" s="434"/>
      <c r="T12" s="216"/>
    </row>
    <row r="13" spans="1:20" ht="15.75" x14ac:dyDescent="0.25">
      <c r="A13" s="217" t="s">
        <v>204</v>
      </c>
      <c r="B13" s="362">
        <f t="shared" si="0"/>
        <v>4</v>
      </c>
      <c r="C13" s="254"/>
      <c r="D13" s="253"/>
      <c r="E13" s="256"/>
      <c r="F13" s="252"/>
      <c r="G13" s="252"/>
      <c r="H13" s="254"/>
      <c r="I13" s="330"/>
      <c r="J13" s="253">
        <v>4</v>
      </c>
      <c r="K13" s="252"/>
      <c r="L13" s="252"/>
      <c r="M13" s="434"/>
      <c r="N13" s="346"/>
      <c r="O13" s="257"/>
      <c r="P13" s="257"/>
      <c r="Q13" s="257"/>
      <c r="R13" s="434"/>
      <c r="S13" s="434"/>
      <c r="T13" s="216"/>
    </row>
    <row r="14" spans="1:20" ht="15.75" x14ac:dyDescent="0.25">
      <c r="A14" s="217" t="s">
        <v>141</v>
      </c>
      <c r="B14" s="362">
        <f t="shared" si="0"/>
        <v>1</v>
      </c>
      <c r="C14" s="254"/>
      <c r="D14" s="253"/>
      <c r="E14" s="256"/>
      <c r="F14" s="252"/>
      <c r="G14" s="252"/>
      <c r="H14" s="254"/>
      <c r="I14" s="330"/>
      <c r="J14" s="253">
        <v>1</v>
      </c>
      <c r="K14" s="252"/>
      <c r="L14" s="252"/>
      <c r="M14" s="434"/>
      <c r="N14" s="346"/>
      <c r="O14" s="257"/>
      <c r="P14" s="257"/>
      <c r="Q14" s="257"/>
      <c r="R14" s="434"/>
      <c r="S14" s="434"/>
      <c r="T14" s="216"/>
    </row>
    <row r="15" spans="1:20" ht="15.75" x14ac:dyDescent="0.25">
      <c r="A15" s="217" t="s">
        <v>142</v>
      </c>
      <c r="B15" s="362">
        <f t="shared" si="0"/>
        <v>0</v>
      </c>
      <c r="C15" s="254"/>
      <c r="D15" s="253"/>
      <c r="E15" s="260"/>
      <c r="F15" s="260"/>
      <c r="G15" s="252"/>
      <c r="H15" s="254"/>
      <c r="I15" s="330"/>
      <c r="J15" s="253"/>
      <c r="K15" s="252"/>
      <c r="L15" s="252"/>
      <c r="M15" s="434"/>
      <c r="N15" s="346"/>
      <c r="O15" s="257"/>
      <c r="P15" s="257"/>
      <c r="Q15" s="257"/>
      <c r="R15" s="434"/>
      <c r="S15" s="434"/>
      <c r="T15" s="216"/>
    </row>
    <row r="16" spans="1:20" ht="15.75" x14ac:dyDescent="0.25">
      <c r="A16" s="217" t="s">
        <v>214</v>
      </c>
      <c r="B16" s="362">
        <f t="shared" si="0"/>
        <v>8</v>
      </c>
      <c r="C16" s="254"/>
      <c r="D16" s="253">
        <v>2.5</v>
      </c>
      <c r="E16" s="252">
        <v>4</v>
      </c>
      <c r="F16" s="252"/>
      <c r="G16" s="252"/>
      <c r="H16" s="254"/>
      <c r="I16" s="330"/>
      <c r="J16" s="253">
        <v>1.5</v>
      </c>
      <c r="K16" s="288"/>
      <c r="L16" s="288"/>
      <c r="M16" s="434"/>
      <c r="N16" s="254"/>
      <c r="O16" s="252"/>
      <c r="P16" s="252"/>
      <c r="Q16" s="257"/>
      <c r="R16" s="434"/>
      <c r="S16" s="434"/>
      <c r="T16" s="253"/>
    </row>
    <row r="17" spans="1:20" ht="15.75" x14ac:dyDescent="0.25">
      <c r="A17" s="217" t="s">
        <v>185</v>
      </c>
      <c r="B17" s="362">
        <f t="shared" si="0"/>
        <v>5</v>
      </c>
      <c r="C17" s="254"/>
      <c r="D17" s="253">
        <v>2.5</v>
      </c>
      <c r="E17" s="252">
        <v>1.5</v>
      </c>
      <c r="F17" s="260"/>
      <c r="G17" s="252"/>
      <c r="H17" s="254"/>
      <c r="I17" s="330"/>
      <c r="J17" s="253"/>
      <c r="K17" s="252"/>
      <c r="L17" s="252">
        <v>1</v>
      </c>
      <c r="M17" s="500"/>
      <c r="N17" s="254"/>
      <c r="O17" s="257"/>
      <c r="P17" s="257"/>
      <c r="Q17" s="257"/>
      <c r="R17" s="434"/>
      <c r="S17" s="434"/>
      <c r="T17" s="216"/>
    </row>
    <row r="18" spans="1:20" ht="15.75" x14ac:dyDescent="0.25">
      <c r="A18" s="217" t="s">
        <v>200</v>
      </c>
      <c r="B18" s="362">
        <f t="shared" si="0"/>
        <v>1</v>
      </c>
      <c r="C18" s="254"/>
      <c r="D18" s="253">
        <v>1</v>
      </c>
      <c r="E18" s="252"/>
      <c r="F18" s="252"/>
      <c r="G18" s="252"/>
      <c r="H18" s="254"/>
      <c r="I18" s="330"/>
      <c r="J18" s="253"/>
      <c r="K18" s="252"/>
      <c r="L18" s="252"/>
      <c r="M18" s="501"/>
      <c r="N18" s="346"/>
      <c r="O18" s="257"/>
      <c r="P18" s="257"/>
      <c r="Q18" s="257"/>
      <c r="R18" s="434"/>
      <c r="S18" s="434"/>
      <c r="T18" s="216"/>
    </row>
    <row r="19" spans="1:20" ht="15.75" x14ac:dyDescent="0.25">
      <c r="A19" s="217" t="s">
        <v>182</v>
      </c>
      <c r="B19" s="362">
        <f t="shared" si="0"/>
        <v>2</v>
      </c>
      <c r="C19" s="254"/>
      <c r="D19" s="253"/>
      <c r="E19" s="252"/>
      <c r="F19" s="255"/>
      <c r="G19" s="252"/>
      <c r="H19" s="254">
        <v>2</v>
      </c>
      <c r="I19" s="330"/>
      <c r="J19" s="253"/>
      <c r="K19" s="252"/>
      <c r="L19" s="252"/>
      <c r="M19" s="501"/>
      <c r="N19" s="346"/>
      <c r="O19" s="257"/>
      <c r="P19" s="257"/>
      <c r="Q19" s="257"/>
      <c r="R19" s="434"/>
      <c r="S19" s="434"/>
      <c r="T19" s="216"/>
    </row>
    <row r="20" spans="1:20" ht="15.75" x14ac:dyDescent="0.25">
      <c r="A20" s="217" t="s">
        <v>199</v>
      </c>
      <c r="B20" s="362">
        <f t="shared" si="0"/>
        <v>7</v>
      </c>
      <c r="C20" s="254"/>
      <c r="D20" s="253"/>
      <c r="E20" s="252">
        <v>2</v>
      </c>
      <c r="F20" s="252">
        <v>3</v>
      </c>
      <c r="G20" s="252"/>
      <c r="H20" s="254"/>
      <c r="I20" s="330"/>
      <c r="J20" s="253"/>
      <c r="K20" s="252"/>
      <c r="L20" s="252"/>
      <c r="M20" s="501"/>
      <c r="N20" s="254"/>
      <c r="O20" s="257"/>
      <c r="P20" s="252"/>
      <c r="Q20" s="257"/>
      <c r="R20" s="434"/>
      <c r="S20" s="434"/>
      <c r="T20" s="253">
        <v>2</v>
      </c>
    </row>
    <row r="21" spans="1:20" ht="15.75" x14ac:dyDescent="0.25">
      <c r="A21" s="217" t="s">
        <v>206</v>
      </c>
      <c r="B21" s="362">
        <f t="shared" si="0"/>
        <v>3</v>
      </c>
      <c r="C21" s="254"/>
      <c r="D21" s="253">
        <v>1.5</v>
      </c>
      <c r="E21" s="252">
        <v>1.5</v>
      </c>
      <c r="F21" s="252"/>
      <c r="G21" s="252"/>
      <c r="H21" s="254"/>
      <c r="I21" s="330"/>
      <c r="J21" s="253"/>
      <c r="K21" s="252"/>
      <c r="L21" s="252"/>
      <c r="M21" s="501"/>
      <c r="N21" s="254"/>
      <c r="O21" s="257"/>
      <c r="P21" s="252"/>
      <c r="Q21" s="257"/>
      <c r="R21" s="434"/>
      <c r="S21" s="434"/>
      <c r="T21" s="216"/>
    </row>
    <row r="22" spans="1:20" ht="15.75" x14ac:dyDescent="0.25">
      <c r="A22" s="217" t="s">
        <v>202</v>
      </c>
      <c r="B22" s="362">
        <f t="shared" si="0"/>
        <v>4</v>
      </c>
      <c r="C22" s="254"/>
      <c r="D22" s="253">
        <v>1</v>
      </c>
      <c r="E22" s="252">
        <v>2.5</v>
      </c>
      <c r="F22" s="252"/>
      <c r="G22" s="252"/>
      <c r="H22" s="254"/>
      <c r="I22" s="330"/>
      <c r="J22" s="253">
        <v>0.5</v>
      </c>
      <c r="K22" s="252"/>
      <c r="L22" s="252"/>
      <c r="M22" s="501"/>
      <c r="N22" s="254"/>
      <c r="O22" s="252"/>
      <c r="P22" s="252"/>
      <c r="Q22" s="257"/>
      <c r="R22" s="434"/>
      <c r="S22" s="434"/>
      <c r="T22" s="216"/>
    </row>
    <row r="23" spans="1:20" ht="15.75" x14ac:dyDescent="0.25">
      <c r="A23" s="217" t="s">
        <v>201</v>
      </c>
      <c r="B23" s="362">
        <f t="shared" si="0"/>
        <v>1</v>
      </c>
      <c r="C23" s="254"/>
      <c r="D23" s="253">
        <v>1</v>
      </c>
      <c r="E23" s="252"/>
      <c r="F23" s="252"/>
      <c r="G23" s="252"/>
      <c r="H23" s="254"/>
      <c r="I23" s="330"/>
      <c r="J23" s="253"/>
      <c r="K23" s="252"/>
      <c r="L23" s="252"/>
      <c r="M23" s="501"/>
      <c r="N23" s="346"/>
      <c r="O23" s="257"/>
      <c r="P23" s="257"/>
      <c r="Q23" s="257"/>
      <c r="R23" s="434"/>
      <c r="S23" s="434"/>
      <c r="T23" s="216"/>
    </row>
    <row r="24" spans="1:20" ht="15.75" x14ac:dyDescent="0.25">
      <c r="A24" s="217" t="s">
        <v>186</v>
      </c>
      <c r="B24" s="362">
        <f t="shared" si="0"/>
        <v>7</v>
      </c>
      <c r="C24" s="254"/>
      <c r="D24" s="253">
        <v>2.5</v>
      </c>
      <c r="E24" s="252">
        <v>3.5</v>
      </c>
      <c r="F24" s="252"/>
      <c r="G24" s="252"/>
      <c r="H24" s="254"/>
      <c r="I24" s="330"/>
      <c r="J24" s="253"/>
      <c r="K24" s="252"/>
      <c r="L24" s="252"/>
      <c r="M24" s="501"/>
      <c r="N24" s="254"/>
      <c r="O24" s="257"/>
      <c r="P24" s="257"/>
      <c r="Q24" s="252">
        <v>1</v>
      </c>
      <c r="R24" s="434"/>
      <c r="S24" s="434"/>
      <c r="T24" s="216"/>
    </row>
    <row r="25" spans="1:20" ht="15.75" x14ac:dyDescent="0.25">
      <c r="A25" s="217" t="s">
        <v>205</v>
      </c>
      <c r="B25" s="362">
        <f t="shared" si="0"/>
        <v>2</v>
      </c>
      <c r="C25" s="254"/>
      <c r="D25" s="253">
        <v>2</v>
      </c>
      <c r="E25" s="255"/>
      <c r="F25" s="255"/>
      <c r="G25" s="252"/>
      <c r="H25" s="254"/>
      <c r="I25" s="330"/>
      <c r="J25" s="253"/>
      <c r="K25" s="258"/>
      <c r="L25" s="258"/>
      <c r="M25" s="330"/>
      <c r="N25" s="254"/>
      <c r="O25" s="252"/>
      <c r="P25" s="257"/>
      <c r="Q25" s="257"/>
      <c r="R25" s="434"/>
      <c r="S25" s="434"/>
      <c r="T25" s="253"/>
    </row>
    <row r="26" spans="1:20" ht="15.75" x14ac:dyDescent="0.25">
      <c r="A26" s="217" t="s">
        <v>143</v>
      </c>
      <c r="B26" s="362">
        <f t="shared" si="0"/>
        <v>0</v>
      </c>
      <c r="C26" s="254"/>
      <c r="D26" s="253"/>
      <c r="E26" s="255"/>
      <c r="F26" s="255"/>
      <c r="G26" s="252"/>
      <c r="H26" s="254"/>
      <c r="I26" s="252"/>
      <c r="J26" s="253"/>
      <c r="K26" s="252"/>
      <c r="L26" s="252"/>
      <c r="M26" s="330"/>
      <c r="N26" s="254"/>
      <c r="O26" s="252"/>
      <c r="P26" s="252"/>
      <c r="Q26" s="257"/>
      <c r="R26" s="434"/>
      <c r="S26" s="434"/>
      <c r="T26" s="253"/>
    </row>
    <row r="27" spans="1:20" ht="15.75" x14ac:dyDescent="0.25">
      <c r="A27" s="217" t="s">
        <v>144</v>
      </c>
      <c r="B27" s="362">
        <f t="shared" si="0"/>
        <v>0</v>
      </c>
      <c r="C27" s="254"/>
      <c r="D27" s="253"/>
      <c r="E27" s="255"/>
      <c r="F27" s="252"/>
      <c r="G27" s="252"/>
      <c r="H27" s="254"/>
      <c r="I27" s="252"/>
      <c r="J27" s="253"/>
      <c r="K27" s="252"/>
      <c r="L27" s="252"/>
      <c r="M27" s="330"/>
      <c r="N27" s="254"/>
      <c r="O27" s="252"/>
      <c r="P27" s="257"/>
      <c r="Q27" s="257"/>
      <c r="R27" s="434"/>
      <c r="S27" s="434"/>
      <c r="T27" s="253"/>
    </row>
    <row r="28" spans="1:20" ht="15.75" x14ac:dyDescent="0.25">
      <c r="A28" s="217" t="s">
        <v>189</v>
      </c>
      <c r="B28" s="362">
        <f t="shared" si="0"/>
        <v>3</v>
      </c>
      <c r="C28" s="254"/>
      <c r="D28" s="259"/>
      <c r="E28" s="255"/>
      <c r="F28" s="252"/>
      <c r="G28" s="330"/>
      <c r="H28" s="254"/>
      <c r="I28" s="252"/>
      <c r="J28" s="253"/>
      <c r="K28" s="252"/>
      <c r="L28" s="252"/>
      <c r="M28" s="330"/>
      <c r="N28" s="254"/>
      <c r="O28" s="252"/>
      <c r="P28" s="257"/>
      <c r="Q28" s="252">
        <v>3</v>
      </c>
      <c r="R28" s="252"/>
      <c r="S28" s="330"/>
      <c r="T28" s="253"/>
    </row>
    <row r="29" spans="1:20" ht="15.75" x14ac:dyDescent="0.25">
      <c r="A29" s="217" t="s">
        <v>145</v>
      </c>
      <c r="B29" s="362">
        <f t="shared" si="0"/>
        <v>0</v>
      </c>
      <c r="C29" s="254"/>
      <c r="D29" s="259"/>
      <c r="E29" s="255"/>
      <c r="F29" s="252"/>
      <c r="G29" s="330"/>
      <c r="H29" s="254"/>
      <c r="I29" s="252"/>
      <c r="J29" s="253"/>
      <c r="K29" s="252"/>
      <c r="L29" s="252"/>
      <c r="M29" s="330"/>
      <c r="N29" s="254"/>
      <c r="O29" s="252"/>
      <c r="P29" s="257"/>
      <c r="Q29" s="257"/>
      <c r="R29" s="434"/>
      <c r="S29" s="434"/>
      <c r="T29" s="216"/>
    </row>
    <row r="30" spans="1:20" ht="15.75" x14ac:dyDescent="0.25">
      <c r="A30" s="217" t="s">
        <v>176</v>
      </c>
      <c r="B30" s="362">
        <f t="shared" si="0"/>
        <v>0</v>
      </c>
      <c r="C30" s="254"/>
      <c r="D30" s="259"/>
      <c r="E30" s="255"/>
      <c r="F30" s="252"/>
      <c r="G30" s="330"/>
      <c r="H30" s="254"/>
      <c r="I30" s="252"/>
      <c r="J30" s="253"/>
      <c r="K30" s="252"/>
      <c r="L30" s="252"/>
      <c r="M30" s="330"/>
      <c r="N30" s="254"/>
      <c r="O30" s="252"/>
      <c r="P30" s="257"/>
      <c r="Q30" s="257"/>
      <c r="R30" s="434"/>
      <c r="S30" s="434"/>
      <c r="T30" s="216"/>
    </row>
    <row r="31" spans="1:20" ht="16.5" thickBot="1" x14ac:dyDescent="0.3">
      <c r="A31" s="220"/>
      <c r="B31" s="384"/>
      <c r="C31" s="261"/>
      <c r="D31" s="247"/>
      <c r="E31" s="348"/>
      <c r="F31" s="349"/>
      <c r="G31" s="350"/>
      <c r="H31" s="347"/>
      <c r="I31" s="349"/>
      <c r="J31" s="353"/>
      <c r="K31" s="288"/>
      <c r="L31" s="288"/>
      <c r="M31" s="335"/>
      <c r="N31" s="281"/>
      <c r="O31" s="262"/>
      <c r="P31" s="282"/>
      <c r="Q31" s="282"/>
      <c r="R31" s="435"/>
      <c r="S31" s="435"/>
      <c r="T31" s="229"/>
    </row>
    <row r="32" spans="1:20" ht="15.75" x14ac:dyDescent="0.25">
      <c r="A32" s="221" t="s">
        <v>117</v>
      </c>
      <c r="B32" s="354">
        <f t="shared" ref="B32:P32" si="1">SUM(B9:B31)</f>
        <v>63</v>
      </c>
      <c r="C32" s="266">
        <f t="shared" si="1"/>
        <v>0</v>
      </c>
      <c r="D32" s="367">
        <f t="shared" si="1"/>
        <v>14</v>
      </c>
      <c r="E32" s="264">
        <f t="shared" si="1"/>
        <v>15</v>
      </c>
      <c r="F32" s="264">
        <f t="shared" si="1"/>
        <v>3</v>
      </c>
      <c r="G32" s="331">
        <f t="shared" si="1"/>
        <v>0</v>
      </c>
      <c r="H32" s="266">
        <f t="shared" si="1"/>
        <v>2</v>
      </c>
      <c r="I32" s="264">
        <f t="shared" si="1"/>
        <v>0</v>
      </c>
      <c r="J32" s="265">
        <f t="shared" si="1"/>
        <v>22</v>
      </c>
      <c r="K32" s="264">
        <f t="shared" si="1"/>
        <v>0</v>
      </c>
      <c r="L32" s="264">
        <f t="shared" si="1"/>
        <v>1</v>
      </c>
      <c r="M32" s="331">
        <f t="shared" si="1"/>
        <v>0</v>
      </c>
      <c r="N32" s="266">
        <f t="shared" si="1"/>
        <v>0</v>
      </c>
      <c r="O32" s="264">
        <f t="shared" si="1"/>
        <v>0</v>
      </c>
      <c r="P32" s="264">
        <f t="shared" si="1"/>
        <v>0</v>
      </c>
      <c r="Q32" s="264">
        <f>SUM(Q20:Q31)</f>
        <v>4</v>
      </c>
      <c r="R32" s="264">
        <f>SUM(R20:R31)</f>
        <v>0</v>
      </c>
      <c r="S32" s="264">
        <f>SUM(S20:S31)</f>
        <v>0</v>
      </c>
      <c r="T32" s="265">
        <f>SUM(T9:T31)</f>
        <v>2</v>
      </c>
    </row>
    <row r="33" spans="1:20" ht="15.75" x14ac:dyDescent="0.25">
      <c r="A33" s="223" t="s">
        <v>119</v>
      </c>
      <c r="B33" s="352">
        <f>SUM(C33:T33)</f>
        <v>10</v>
      </c>
      <c r="C33" s="283">
        <f>C34-C32</f>
        <v>0</v>
      </c>
      <c r="D33" s="269">
        <f t="shared" ref="D33:T33" si="2">D34-D32</f>
        <v>3</v>
      </c>
      <c r="E33" s="283">
        <f>E34-E32</f>
        <v>1</v>
      </c>
      <c r="F33" s="268">
        <f t="shared" si="2"/>
        <v>0</v>
      </c>
      <c r="G33" s="268">
        <f t="shared" si="2"/>
        <v>0</v>
      </c>
      <c r="H33" s="283">
        <f t="shared" si="2"/>
        <v>1</v>
      </c>
      <c r="I33" s="268">
        <f t="shared" si="2"/>
        <v>0</v>
      </c>
      <c r="J33" s="272">
        <f t="shared" si="2"/>
        <v>3</v>
      </c>
      <c r="K33" s="268">
        <f t="shared" si="2"/>
        <v>0</v>
      </c>
      <c r="L33" s="268">
        <f t="shared" si="2"/>
        <v>0</v>
      </c>
      <c r="M33" s="267">
        <f t="shared" si="2"/>
        <v>0</v>
      </c>
      <c r="N33" s="283">
        <f>N34-N32</f>
        <v>0</v>
      </c>
      <c r="O33" s="268">
        <f t="shared" ref="O33" si="3">O34-O32</f>
        <v>0</v>
      </c>
      <c r="P33" s="268">
        <f t="shared" si="2"/>
        <v>1</v>
      </c>
      <c r="Q33" s="268">
        <f t="shared" si="2"/>
        <v>0</v>
      </c>
      <c r="R33" s="268">
        <f t="shared" ref="R33:S33" si="4">R34-R32</f>
        <v>0</v>
      </c>
      <c r="S33" s="268">
        <f t="shared" si="4"/>
        <v>0</v>
      </c>
      <c r="T33" s="272">
        <f t="shared" si="2"/>
        <v>1</v>
      </c>
    </row>
    <row r="34" spans="1:20" ht="15.75" x14ac:dyDescent="0.25">
      <c r="A34" s="223" t="s">
        <v>98</v>
      </c>
      <c r="B34" s="352">
        <f>SUM(C34:T34)</f>
        <v>73</v>
      </c>
      <c r="C34" s="343">
        <f>'Fleet Card'!H61</f>
        <v>0</v>
      </c>
      <c r="D34" s="359">
        <f>'Fleet Card'!I61</f>
        <v>17</v>
      </c>
      <c r="E34" s="274">
        <f>'Fleet Card'!J61</f>
        <v>16</v>
      </c>
      <c r="F34" s="274">
        <f>'Fleet Card'!K61</f>
        <v>3</v>
      </c>
      <c r="G34" s="274">
        <f>'Fleet Card'!L61</f>
        <v>0</v>
      </c>
      <c r="H34" s="343">
        <f>'Fleet Card'!M61</f>
        <v>3</v>
      </c>
      <c r="I34" s="274">
        <f>'Fleet Card'!N61</f>
        <v>0</v>
      </c>
      <c r="J34" s="276">
        <f>'Fleet Card'!O61</f>
        <v>25</v>
      </c>
      <c r="K34" s="274">
        <f>'Fleet Card'!P61</f>
        <v>0</v>
      </c>
      <c r="L34" s="274">
        <f>'Fleet Card'!Q61</f>
        <v>1</v>
      </c>
      <c r="M34" s="273">
        <f>'Fleet Card'!R61</f>
        <v>0</v>
      </c>
      <c r="N34" s="343">
        <f>'Fleet Card'!S61</f>
        <v>0</v>
      </c>
      <c r="O34" s="274">
        <f>'Fleet Card'!T61</f>
        <v>0</v>
      </c>
      <c r="P34" s="274">
        <f>'Fleet Card'!U61</f>
        <v>1</v>
      </c>
      <c r="Q34" s="274">
        <f>'Fleet Card'!V61</f>
        <v>4</v>
      </c>
      <c r="R34" s="274">
        <f>'Fleet Card'!W61</f>
        <v>0</v>
      </c>
      <c r="S34" s="274">
        <f>'Fleet Card'!X61</f>
        <v>0</v>
      </c>
      <c r="T34" s="276">
        <f>'Fleet Card'!Y61</f>
        <v>3</v>
      </c>
    </row>
    <row r="35" spans="1:20" ht="16.5" thickBot="1" x14ac:dyDescent="0.3">
      <c r="A35" s="225" t="s">
        <v>146</v>
      </c>
      <c r="B35" s="361">
        <f>(B33/B32)</f>
        <v>0.15873015873015872</v>
      </c>
      <c r="C35" s="280">
        <f>IF(C33=0,0,C33/C32)</f>
        <v>0</v>
      </c>
      <c r="D35" s="279">
        <f t="shared" ref="D35:T35" si="5">IF(D33=0,0,D33/D32)</f>
        <v>0.21428571428571427</v>
      </c>
      <c r="E35" s="332">
        <f t="shared" si="5"/>
        <v>6.6666666666666666E-2</v>
      </c>
      <c r="F35" s="278">
        <f>IF(F33=0,0,F33/F32)</f>
        <v>0</v>
      </c>
      <c r="G35" s="332">
        <v>1</v>
      </c>
      <c r="H35" s="280">
        <f>IF(H33=0,0,H33/H32)</f>
        <v>0.5</v>
      </c>
      <c r="I35" s="278">
        <f t="shared" si="5"/>
        <v>0</v>
      </c>
      <c r="J35" s="279">
        <f t="shared" si="5"/>
        <v>0.13636363636363635</v>
      </c>
      <c r="K35" s="278">
        <f t="shared" si="5"/>
        <v>0</v>
      </c>
      <c r="L35" s="278">
        <f t="shared" si="5"/>
        <v>0</v>
      </c>
      <c r="M35" s="332">
        <f t="shared" si="5"/>
        <v>0</v>
      </c>
      <c r="N35" s="280">
        <f>IF(N33=0,0,N33/N32)</f>
        <v>0</v>
      </c>
      <c r="O35" s="278">
        <f t="shared" ref="O35" si="6">IF(O33=0,0,O33/O32)</f>
        <v>0</v>
      </c>
      <c r="P35" s="278" t="e">
        <f t="shared" si="5"/>
        <v>#DIV/0!</v>
      </c>
      <c r="Q35" s="278">
        <f t="shared" si="5"/>
        <v>0</v>
      </c>
      <c r="R35" s="278">
        <f t="shared" ref="R35:S35" si="7">IF(R33=0,0,R33/R32)</f>
        <v>0</v>
      </c>
      <c r="S35" s="278">
        <f t="shared" si="7"/>
        <v>0</v>
      </c>
      <c r="T35" s="279">
        <f t="shared" si="5"/>
        <v>0.5</v>
      </c>
    </row>
    <row r="36" spans="1:20" ht="15.75" x14ac:dyDescent="0.25">
      <c r="A36" s="227"/>
      <c r="B36" s="360"/>
      <c r="C36" s="251"/>
      <c r="D36" s="250"/>
      <c r="E36" s="351"/>
      <c r="F36" s="258"/>
      <c r="G36" s="329"/>
      <c r="H36" s="314"/>
      <c r="I36" s="258"/>
      <c r="J36" s="219"/>
      <c r="K36" s="258"/>
      <c r="L36" s="258"/>
      <c r="M36" s="502"/>
      <c r="N36" s="345"/>
      <c r="O36" s="316"/>
      <c r="P36" s="316"/>
      <c r="Q36" s="316"/>
      <c r="R36" s="433"/>
      <c r="S36" s="433"/>
      <c r="T36" s="317"/>
    </row>
    <row r="37" spans="1:20" ht="15.75" x14ac:dyDescent="0.25">
      <c r="A37" s="214" t="s">
        <v>147</v>
      </c>
      <c r="B37" s="362"/>
      <c r="C37" s="254"/>
      <c r="D37" s="253"/>
      <c r="E37" s="260"/>
      <c r="F37" s="252"/>
      <c r="G37" s="330"/>
      <c r="H37" s="254"/>
      <c r="I37" s="252"/>
      <c r="J37" s="253"/>
      <c r="K37" s="252"/>
      <c r="L37" s="252"/>
      <c r="M37" s="503"/>
      <c r="N37" s="346"/>
      <c r="O37" s="257"/>
      <c r="P37" s="257"/>
      <c r="Q37" s="257"/>
      <c r="R37" s="434"/>
      <c r="S37" s="434"/>
      <c r="T37" s="216"/>
    </row>
    <row r="38" spans="1:20" ht="15.75" x14ac:dyDescent="0.25">
      <c r="A38" s="214"/>
      <c r="B38" s="362"/>
      <c r="C38" s="254"/>
      <c r="D38" s="253"/>
      <c r="E38" s="260"/>
      <c r="F38" s="252"/>
      <c r="G38" s="330"/>
      <c r="H38" s="254"/>
      <c r="I38" s="252"/>
      <c r="J38" s="253"/>
      <c r="K38" s="252"/>
      <c r="L38" s="252"/>
      <c r="M38" s="503"/>
      <c r="N38" s="346"/>
      <c r="O38" s="257"/>
      <c r="P38" s="257"/>
      <c r="Q38" s="257"/>
      <c r="R38" s="434"/>
      <c r="S38" s="434"/>
      <c r="T38" s="216"/>
    </row>
    <row r="39" spans="1:20" ht="15.75" x14ac:dyDescent="0.25">
      <c r="A39" s="217" t="s">
        <v>174</v>
      </c>
      <c r="B39" s="362">
        <f t="shared" ref="B39:B47" si="8">SUM(C39:T39)</f>
        <v>5</v>
      </c>
      <c r="C39" s="254"/>
      <c r="D39" s="253"/>
      <c r="E39" s="260">
        <v>3</v>
      </c>
      <c r="F39" s="252"/>
      <c r="G39" s="330"/>
      <c r="H39" s="254"/>
      <c r="I39" s="252"/>
      <c r="J39" s="253"/>
      <c r="K39" s="252">
        <v>2</v>
      </c>
      <c r="L39" s="252"/>
      <c r="M39" s="503"/>
      <c r="N39" s="254"/>
      <c r="O39" s="252"/>
      <c r="P39" s="257"/>
      <c r="Q39" s="257"/>
      <c r="R39" s="434"/>
      <c r="S39" s="434"/>
      <c r="T39" s="216"/>
    </row>
    <row r="40" spans="1:20" ht="15.75" x14ac:dyDescent="0.25">
      <c r="A40" s="217" t="s">
        <v>183</v>
      </c>
      <c r="B40" s="362">
        <f t="shared" si="8"/>
        <v>0</v>
      </c>
      <c r="C40" s="254"/>
      <c r="D40" s="253"/>
      <c r="E40" s="260"/>
      <c r="F40" s="252"/>
      <c r="G40" s="330"/>
      <c r="H40" s="254"/>
      <c r="I40" s="252"/>
      <c r="J40" s="253"/>
      <c r="K40" s="252"/>
      <c r="L40" s="252"/>
      <c r="M40" s="503"/>
      <c r="N40" s="254"/>
      <c r="O40" s="252"/>
      <c r="P40" s="257"/>
      <c r="Q40" s="257"/>
      <c r="R40" s="434"/>
      <c r="S40" s="434"/>
      <c r="T40" s="216"/>
    </row>
    <row r="41" spans="1:20" ht="15.75" x14ac:dyDescent="0.25">
      <c r="A41" s="217" t="s">
        <v>148</v>
      </c>
      <c r="B41" s="362">
        <f t="shared" si="8"/>
        <v>3</v>
      </c>
      <c r="C41" s="254"/>
      <c r="D41" s="253"/>
      <c r="E41" s="260">
        <v>2</v>
      </c>
      <c r="F41" s="252"/>
      <c r="G41" s="330"/>
      <c r="H41" s="254">
        <v>1</v>
      </c>
      <c r="I41" s="252"/>
      <c r="J41" s="253"/>
      <c r="K41" s="252"/>
      <c r="L41" s="252"/>
      <c r="M41" s="503"/>
      <c r="N41" s="254"/>
      <c r="O41" s="257"/>
      <c r="P41" s="257"/>
      <c r="Q41" s="257"/>
      <c r="R41" s="434"/>
      <c r="S41" s="434"/>
      <c r="T41" s="216"/>
    </row>
    <row r="42" spans="1:20" ht="15.75" x14ac:dyDescent="0.25">
      <c r="A42" s="217" t="s">
        <v>149</v>
      </c>
      <c r="B42" s="362">
        <f t="shared" si="8"/>
        <v>3</v>
      </c>
      <c r="C42" s="254"/>
      <c r="D42" s="253"/>
      <c r="E42" s="260">
        <v>2</v>
      </c>
      <c r="F42" s="252"/>
      <c r="G42" s="330"/>
      <c r="H42" s="254">
        <v>1</v>
      </c>
      <c r="I42" s="252"/>
      <c r="J42" s="253"/>
      <c r="K42" s="252"/>
      <c r="L42" s="252"/>
      <c r="M42" s="503"/>
      <c r="N42" s="254"/>
      <c r="O42" s="257"/>
      <c r="P42" s="257"/>
      <c r="Q42" s="257"/>
      <c r="R42" s="434"/>
      <c r="S42" s="434"/>
      <c r="T42" s="216"/>
    </row>
    <row r="43" spans="1:20" ht="15.75" x14ac:dyDescent="0.25">
      <c r="A43" s="217" t="s">
        <v>150</v>
      </c>
      <c r="B43" s="362">
        <f t="shared" si="8"/>
        <v>0</v>
      </c>
      <c r="C43" s="254"/>
      <c r="D43" s="253"/>
      <c r="E43" s="260"/>
      <c r="F43" s="252"/>
      <c r="G43" s="330"/>
      <c r="H43" s="254"/>
      <c r="I43" s="252"/>
      <c r="J43" s="253"/>
      <c r="K43" s="252"/>
      <c r="L43" s="252"/>
      <c r="M43" s="503"/>
      <c r="N43" s="254"/>
      <c r="O43" s="257"/>
      <c r="P43" s="257"/>
      <c r="Q43" s="257"/>
      <c r="R43" s="434"/>
      <c r="S43" s="434"/>
      <c r="T43" s="216"/>
    </row>
    <row r="44" spans="1:20" ht="15.75" x14ac:dyDescent="0.25">
      <c r="A44" s="217" t="s">
        <v>187</v>
      </c>
      <c r="B44" s="362">
        <f t="shared" si="8"/>
        <v>1</v>
      </c>
      <c r="C44" s="254"/>
      <c r="D44" s="253"/>
      <c r="E44" s="260">
        <v>1</v>
      </c>
      <c r="F44" s="252"/>
      <c r="G44" s="330"/>
      <c r="H44" s="254"/>
      <c r="I44" s="252"/>
      <c r="J44" s="253"/>
      <c r="K44" s="252"/>
      <c r="L44" s="252"/>
      <c r="M44" s="503"/>
      <c r="N44" s="254"/>
      <c r="O44" s="257"/>
      <c r="P44" s="257"/>
      <c r="Q44" s="257"/>
      <c r="R44" s="434"/>
      <c r="S44" s="434"/>
      <c r="T44" s="216"/>
    </row>
    <row r="45" spans="1:20" ht="15.75" x14ac:dyDescent="0.25">
      <c r="A45" s="217" t="s">
        <v>143</v>
      </c>
      <c r="B45" s="362">
        <f t="shared" si="8"/>
        <v>2</v>
      </c>
      <c r="C45" s="254"/>
      <c r="D45" s="253"/>
      <c r="E45" s="260"/>
      <c r="F45" s="252"/>
      <c r="G45" s="330"/>
      <c r="H45" s="254"/>
      <c r="I45" s="252"/>
      <c r="J45" s="253"/>
      <c r="K45" s="252"/>
      <c r="L45" s="252"/>
      <c r="M45" s="503"/>
      <c r="N45" s="254"/>
      <c r="O45" s="252"/>
      <c r="P45" s="252">
        <v>2</v>
      </c>
      <c r="Q45" s="257"/>
      <c r="R45" s="434"/>
      <c r="S45" s="434"/>
      <c r="T45" s="253"/>
    </row>
    <row r="46" spans="1:20" ht="15.75" x14ac:dyDescent="0.25">
      <c r="A46" s="217" t="s">
        <v>198</v>
      </c>
      <c r="B46" s="362">
        <f t="shared" si="8"/>
        <v>1</v>
      </c>
      <c r="C46" s="254"/>
      <c r="D46" s="253"/>
      <c r="E46" s="260"/>
      <c r="F46" s="252"/>
      <c r="G46" s="330"/>
      <c r="H46" s="254"/>
      <c r="I46" s="252"/>
      <c r="J46" s="253"/>
      <c r="K46" s="252"/>
      <c r="L46" s="252"/>
      <c r="M46" s="503"/>
      <c r="N46" s="254"/>
      <c r="O46" s="252"/>
      <c r="P46" s="252"/>
      <c r="Q46" s="257"/>
      <c r="R46" s="434"/>
      <c r="S46" s="252">
        <v>1</v>
      </c>
      <c r="T46" s="253"/>
    </row>
    <row r="47" spans="1:20" ht="15.75" x14ac:dyDescent="0.25">
      <c r="A47" s="217" t="s">
        <v>176</v>
      </c>
      <c r="B47" s="362">
        <f t="shared" si="8"/>
        <v>0</v>
      </c>
      <c r="C47" s="254"/>
      <c r="D47" s="253"/>
      <c r="E47" s="260"/>
      <c r="F47" s="252"/>
      <c r="G47" s="330"/>
      <c r="H47" s="254"/>
      <c r="I47" s="252"/>
      <c r="J47" s="253"/>
      <c r="K47" s="252"/>
      <c r="L47" s="252"/>
      <c r="M47" s="503"/>
      <c r="N47" s="254"/>
      <c r="O47" s="252"/>
      <c r="P47" s="252"/>
      <c r="Q47" s="257"/>
      <c r="R47" s="434"/>
      <c r="S47" s="434"/>
      <c r="T47" s="253"/>
    </row>
    <row r="48" spans="1:20" ht="16.5" thickBot="1" x14ac:dyDescent="0.3">
      <c r="A48" s="228"/>
      <c r="B48" s="360"/>
      <c r="C48" s="363"/>
      <c r="D48" s="364"/>
      <c r="E48" s="291"/>
      <c r="F48" s="288"/>
      <c r="G48" s="335"/>
      <c r="H48" s="290"/>
      <c r="I48" s="288"/>
      <c r="J48" s="289"/>
      <c r="K48" s="288"/>
      <c r="L48" s="288"/>
      <c r="M48" s="504"/>
      <c r="N48" s="355"/>
      <c r="O48" s="292"/>
      <c r="P48" s="292"/>
      <c r="Q48" s="292"/>
      <c r="R48" s="436"/>
      <c r="S48" s="436"/>
      <c r="T48" s="234"/>
    </row>
    <row r="49" spans="1:20" ht="15.75" x14ac:dyDescent="0.25">
      <c r="A49" s="230" t="s">
        <v>117</v>
      </c>
      <c r="B49" s="354">
        <f t="shared" ref="B49:Q49" si="9">SUM(B39:B48)</f>
        <v>15</v>
      </c>
      <c r="C49" s="266">
        <f t="shared" si="9"/>
        <v>0</v>
      </c>
      <c r="D49" s="265">
        <f t="shared" si="9"/>
        <v>0</v>
      </c>
      <c r="E49" s="263">
        <f t="shared" si="9"/>
        <v>8</v>
      </c>
      <c r="F49" s="264">
        <f t="shared" si="9"/>
        <v>0</v>
      </c>
      <c r="G49" s="331">
        <f t="shared" si="9"/>
        <v>0</v>
      </c>
      <c r="H49" s="266">
        <f t="shared" si="9"/>
        <v>2</v>
      </c>
      <c r="I49" s="264">
        <f t="shared" si="9"/>
        <v>0</v>
      </c>
      <c r="J49" s="331">
        <f t="shared" si="9"/>
        <v>0</v>
      </c>
      <c r="K49" s="266">
        <f t="shared" si="9"/>
        <v>2</v>
      </c>
      <c r="L49" s="264">
        <f t="shared" si="9"/>
        <v>0</v>
      </c>
      <c r="M49" s="265">
        <f t="shared" si="9"/>
        <v>0</v>
      </c>
      <c r="N49" s="266">
        <f t="shared" si="9"/>
        <v>0</v>
      </c>
      <c r="O49" s="264">
        <f t="shared" si="9"/>
        <v>0</v>
      </c>
      <c r="P49" s="264">
        <f t="shared" si="9"/>
        <v>2</v>
      </c>
      <c r="Q49" s="264">
        <f t="shared" si="9"/>
        <v>0</v>
      </c>
      <c r="R49" s="264">
        <f t="shared" ref="R49:S49" si="10">SUM(R39:R48)</f>
        <v>0</v>
      </c>
      <c r="S49" s="264">
        <f t="shared" si="10"/>
        <v>1</v>
      </c>
      <c r="T49" s="265">
        <f>SUM(T39:T48)</f>
        <v>0</v>
      </c>
    </row>
    <row r="50" spans="1:20" ht="15.75" x14ac:dyDescent="0.25">
      <c r="A50" s="231" t="s">
        <v>119</v>
      </c>
      <c r="B50" s="352">
        <f>SUM(C50:T50)</f>
        <v>5</v>
      </c>
      <c r="C50" s="283">
        <f>C51-C49</f>
        <v>0</v>
      </c>
      <c r="D50" s="269">
        <f t="shared" ref="D50:T50" si="11">D51-D49</f>
        <v>0</v>
      </c>
      <c r="E50" s="271">
        <f t="shared" si="11"/>
        <v>1</v>
      </c>
      <c r="F50" s="268">
        <f t="shared" si="11"/>
        <v>0</v>
      </c>
      <c r="G50" s="268">
        <f t="shared" si="11"/>
        <v>0</v>
      </c>
      <c r="H50" s="270">
        <f t="shared" si="11"/>
        <v>1</v>
      </c>
      <c r="I50" s="268">
        <f t="shared" si="11"/>
        <v>0</v>
      </c>
      <c r="J50" s="267">
        <f t="shared" si="11"/>
        <v>0</v>
      </c>
      <c r="K50" s="283">
        <f t="shared" si="11"/>
        <v>0</v>
      </c>
      <c r="L50" s="268">
        <f t="shared" si="11"/>
        <v>0</v>
      </c>
      <c r="M50" s="269">
        <f t="shared" si="11"/>
        <v>0</v>
      </c>
      <c r="N50" s="283">
        <f>N51-N49</f>
        <v>0</v>
      </c>
      <c r="O50" s="268">
        <f t="shared" ref="O50" si="12">O51-O49</f>
        <v>0</v>
      </c>
      <c r="P50" s="268">
        <f t="shared" si="11"/>
        <v>0</v>
      </c>
      <c r="Q50" s="268">
        <f t="shared" si="11"/>
        <v>0</v>
      </c>
      <c r="R50" s="268">
        <f t="shared" ref="R50:S50" si="13">R51-R49</f>
        <v>0</v>
      </c>
      <c r="S50" s="268">
        <f t="shared" si="13"/>
        <v>3</v>
      </c>
      <c r="T50" s="272">
        <f t="shared" si="11"/>
        <v>0</v>
      </c>
    </row>
    <row r="51" spans="1:20" ht="15.75" x14ac:dyDescent="0.25">
      <c r="A51" s="231" t="s">
        <v>98</v>
      </c>
      <c r="B51" s="352">
        <f>SUM(C51:T51)</f>
        <v>20</v>
      </c>
      <c r="C51" s="343">
        <f>'Fleet Card'!H74</f>
        <v>0</v>
      </c>
      <c r="D51" s="359">
        <f>'Fleet Card'!I74</f>
        <v>0</v>
      </c>
      <c r="E51" s="275">
        <f>'Fleet Card'!J74</f>
        <v>9</v>
      </c>
      <c r="F51" s="274">
        <f>'Fleet Card'!K74</f>
        <v>0</v>
      </c>
      <c r="G51" s="274">
        <f>'Fleet Card'!L74</f>
        <v>0</v>
      </c>
      <c r="H51" s="352">
        <f>'Fleet Card'!M74</f>
        <v>3</v>
      </c>
      <c r="I51" s="274">
        <f>'Fleet Card'!N74</f>
        <v>0</v>
      </c>
      <c r="J51" s="273">
        <f>'Fleet Card'!O74</f>
        <v>0</v>
      </c>
      <c r="K51" s="343">
        <f>'Fleet Card'!P74</f>
        <v>2</v>
      </c>
      <c r="L51" s="274">
        <f>'Fleet Card'!Q74</f>
        <v>0</v>
      </c>
      <c r="M51" s="359">
        <f>'Fleet Card'!R74</f>
        <v>0</v>
      </c>
      <c r="N51" s="343">
        <f>'Fleet Card'!S74</f>
        <v>0</v>
      </c>
      <c r="O51" s="274">
        <f>'Fleet Card'!T74</f>
        <v>0</v>
      </c>
      <c r="P51" s="274">
        <f>'Fleet Card'!U74</f>
        <v>2</v>
      </c>
      <c r="Q51" s="274">
        <f>'Fleet Card'!V74</f>
        <v>0</v>
      </c>
      <c r="R51" s="274">
        <f>'Fleet Card'!W74</f>
        <v>0</v>
      </c>
      <c r="S51" s="274">
        <f>'Fleet Card'!X74</f>
        <v>4</v>
      </c>
      <c r="T51" s="276">
        <f>'Fleet Card'!Y74</f>
        <v>0</v>
      </c>
    </row>
    <row r="52" spans="1:20" ht="16.5" thickBot="1" x14ac:dyDescent="0.3">
      <c r="A52" s="232" t="s">
        <v>146</v>
      </c>
      <c r="B52" s="361">
        <f>(B50/B49)</f>
        <v>0.33333333333333331</v>
      </c>
      <c r="C52" s="280">
        <f t="shared" ref="C52:T52" si="14">IF(C50=0,0,C50/C49)</f>
        <v>0</v>
      </c>
      <c r="D52" s="279">
        <f t="shared" si="14"/>
        <v>0</v>
      </c>
      <c r="E52" s="277">
        <f t="shared" si="14"/>
        <v>0.125</v>
      </c>
      <c r="F52" s="278">
        <f t="shared" si="14"/>
        <v>0</v>
      </c>
      <c r="G52" s="332">
        <f>IF(G50=0,0,G50/G49)</f>
        <v>0</v>
      </c>
      <c r="H52" s="280">
        <f>IF(H50=0,0,H50/H49)</f>
        <v>0.5</v>
      </c>
      <c r="I52" s="278">
        <f t="shared" si="14"/>
        <v>0</v>
      </c>
      <c r="J52" s="332">
        <f t="shared" si="14"/>
        <v>0</v>
      </c>
      <c r="K52" s="280">
        <f t="shared" si="14"/>
        <v>0</v>
      </c>
      <c r="L52" s="278">
        <f t="shared" si="14"/>
        <v>0</v>
      </c>
      <c r="M52" s="279">
        <f t="shared" si="14"/>
        <v>0</v>
      </c>
      <c r="N52" s="280">
        <f>IF(N50=0,0,N50/N49)</f>
        <v>0</v>
      </c>
      <c r="O52" s="278">
        <f t="shared" ref="O52" si="15">IF(O50=0,0,O50/O49)</f>
        <v>0</v>
      </c>
      <c r="P52" s="278">
        <f t="shared" si="14"/>
        <v>0</v>
      </c>
      <c r="Q52" s="278">
        <f t="shared" si="14"/>
        <v>0</v>
      </c>
      <c r="R52" s="278">
        <f t="shared" ref="R52:S52" si="16">IF(R50=0,0,R50/R49)</f>
        <v>0</v>
      </c>
      <c r="S52" s="278">
        <f t="shared" si="16"/>
        <v>3</v>
      </c>
      <c r="T52" s="279">
        <f t="shared" si="14"/>
        <v>0</v>
      </c>
    </row>
    <row r="53" spans="1:20" ht="15.75" x14ac:dyDescent="0.25">
      <c r="A53" s="227"/>
      <c r="B53" s="360"/>
      <c r="C53" s="499"/>
      <c r="D53" s="285"/>
      <c r="E53" s="351"/>
      <c r="F53" s="351"/>
      <c r="G53" s="358"/>
      <c r="H53" s="356"/>
      <c r="I53" s="351"/>
      <c r="J53" s="357"/>
      <c r="K53" s="351"/>
      <c r="L53" s="351"/>
      <c r="M53" s="502"/>
      <c r="N53" s="345"/>
      <c r="O53" s="316"/>
      <c r="P53" s="316"/>
      <c r="Q53" s="316"/>
      <c r="R53" s="433"/>
      <c r="S53" s="433"/>
      <c r="T53" s="317"/>
    </row>
    <row r="54" spans="1:20" ht="15.75" x14ac:dyDescent="0.25">
      <c r="A54" s="214" t="s">
        <v>151</v>
      </c>
      <c r="B54" s="362"/>
      <c r="C54" s="287"/>
      <c r="D54" s="286"/>
      <c r="E54" s="260"/>
      <c r="F54" s="260"/>
      <c r="G54" s="334"/>
      <c r="H54" s="287"/>
      <c r="I54" s="260"/>
      <c r="J54" s="286"/>
      <c r="K54" s="260"/>
      <c r="L54" s="260"/>
      <c r="M54" s="434"/>
      <c r="N54" s="346"/>
      <c r="O54" s="257"/>
      <c r="P54" s="257"/>
      <c r="Q54" s="257"/>
      <c r="R54" s="434"/>
      <c r="S54" s="434"/>
      <c r="T54" s="216"/>
    </row>
    <row r="55" spans="1:20" ht="15.75" x14ac:dyDescent="0.25">
      <c r="A55" s="233"/>
      <c r="B55" s="362"/>
      <c r="C55" s="254"/>
      <c r="D55" s="253"/>
      <c r="E55" s="260"/>
      <c r="F55" s="252"/>
      <c r="G55" s="330"/>
      <c r="H55" s="254"/>
      <c r="I55" s="252"/>
      <c r="J55" s="253"/>
      <c r="K55" s="252"/>
      <c r="L55" s="252"/>
      <c r="M55" s="434"/>
      <c r="N55" s="346"/>
      <c r="O55" s="257"/>
      <c r="P55" s="257"/>
      <c r="Q55" s="257"/>
      <c r="R55" s="434"/>
      <c r="S55" s="434"/>
      <c r="T55" s="216"/>
    </row>
    <row r="56" spans="1:20" ht="15.75" x14ac:dyDescent="0.25">
      <c r="A56" s="217" t="s">
        <v>195</v>
      </c>
      <c r="B56" s="362">
        <f>SUM(C56:T56)</f>
        <v>0</v>
      </c>
      <c r="C56" s="254"/>
      <c r="D56" s="253"/>
      <c r="E56" s="260"/>
      <c r="F56" s="252"/>
      <c r="G56" s="330"/>
      <c r="H56" s="254"/>
      <c r="I56" s="252"/>
      <c r="J56" s="253"/>
      <c r="K56" s="252"/>
      <c r="L56" s="252"/>
      <c r="M56" s="330"/>
      <c r="N56" s="254"/>
      <c r="O56" s="252"/>
      <c r="P56" s="257"/>
      <c r="Q56" s="252"/>
      <c r="R56" s="330"/>
      <c r="S56" s="330"/>
      <c r="T56" s="216"/>
    </row>
    <row r="57" spans="1:20" ht="15.75" x14ac:dyDescent="0.25">
      <c r="A57" s="217" t="s">
        <v>196</v>
      </c>
      <c r="B57" s="362">
        <f>SUM(C57:T57)</f>
        <v>1</v>
      </c>
      <c r="C57" s="254"/>
      <c r="D57" s="253"/>
      <c r="E57" s="260"/>
      <c r="F57" s="252"/>
      <c r="G57" s="330"/>
      <c r="H57" s="254"/>
      <c r="I57" s="252"/>
      <c r="J57" s="253"/>
      <c r="K57" s="252"/>
      <c r="L57" s="252"/>
      <c r="M57" s="330"/>
      <c r="N57" s="254"/>
      <c r="O57" s="252"/>
      <c r="P57" s="252">
        <v>1</v>
      </c>
      <c r="Q57" s="257"/>
      <c r="R57" s="434"/>
      <c r="S57" s="434"/>
      <c r="T57" s="216"/>
    </row>
    <row r="58" spans="1:20" ht="15.75" x14ac:dyDescent="0.25">
      <c r="A58" s="217" t="s">
        <v>152</v>
      </c>
      <c r="B58" s="362">
        <f>SUM(C58:T58)</f>
        <v>6</v>
      </c>
      <c r="C58" s="254"/>
      <c r="D58" s="253"/>
      <c r="E58" s="260"/>
      <c r="F58" s="252"/>
      <c r="G58" s="330"/>
      <c r="H58" s="254"/>
      <c r="I58" s="252"/>
      <c r="J58" s="253"/>
      <c r="K58" s="252"/>
      <c r="L58" s="252"/>
      <c r="M58" s="330"/>
      <c r="N58" s="254"/>
      <c r="O58" s="252">
        <v>5</v>
      </c>
      <c r="P58" s="252">
        <v>1</v>
      </c>
      <c r="Q58" s="257"/>
      <c r="R58" s="434"/>
      <c r="S58" s="434"/>
      <c r="T58" s="216"/>
    </row>
    <row r="59" spans="1:20" ht="15.75" x14ac:dyDescent="0.25">
      <c r="A59" s="217" t="s">
        <v>197</v>
      </c>
      <c r="B59" s="362">
        <f>SUM(C59:T59)</f>
        <v>2</v>
      </c>
      <c r="C59" s="254"/>
      <c r="D59" s="253"/>
      <c r="E59" s="260"/>
      <c r="F59" s="252"/>
      <c r="G59" s="330"/>
      <c r="H59" s="254"/>
      <c r="I59" s="252"/>
      <c r="J59" s="253"/>
      <c r="K59" s="252"/>
      <c r="L59" s="252"/>
      <c r="M59" s="330"/>
      <c r="N59" s="254"/>
      <c r="O59" s="252">
        <v>2</v>
      </c>
      <c r="P59" s="252"/>
      <c r="Q59" s="257"/>
      <c r="R59" s="434"/>
      <c r="S59" s="434"/>
      <c r="T59" s="216"/>
    </row>
    <row r="60" spans="1:20" ht="15.75" x14ac:dyDescent="0.25">
      <c r="A60" s="217" t="s">
        <v>176</v>
      </c>
      <c r="B60" s="362">
        <f>SUM(C60:T60)</f>
        <v>0</v>
      </c>
      <c r="C60" s="290"/>
      <c r="D60" s="289"/>
      <c r="E60" s="291"/>
      <c r="F60" s="288"/>
      <c r="G60" s="335"/>
      <c r="H60" s="254"/>
      <c r="I60" s="252"/>
      <c r="J60" s="253"/>
      <c r="K60" s="252"/>
      <c r="L60" s="252"/>
      <c r="M60" s="434"/>
      <c r="N60" s="254"/>
      <c r="O60" s="257"/>
      <c r="P60" s="257"/>
      <c r="Q60" s="257"/>
      <c r="R60" s="434"/>
      <c r="S60" s="434"/>
      <c r="T60" s="216"/>
    </row>
    <row r="61" spans="1:20" ht="16.5" thickBot="1" x14ac:dyDescent="0.3">
      <c r="A61" s="235"/>
      <c r="B61" s="360"/>
      <c r="C61" s="281"/>
      <c r="D61" s="248"/>
      <c r="E61" s="291"/>
      <c r="F61" s="288"/>
      <c r="G61" s="335"/>
      <c r="H61" s="290"/>
      <c r="I61" s="288"/>
      <c r="J61" s="289"/>
      <c r="K61" s="288"/>
      <c r="L61" s="288"/>
      <c r="M61" s="436"/>
      <c r="N61" s="355"/>
      <c r="O61" s="292"/>
      <c r="P61" s="292"/>
      <c r="Q61" s="292"/>
      <c r="R61" s="436"/>
      <c r="S61" s="436"/>
      <c r="T61" s="234"/>
    </row>
    <row r="62" spans="1:20" ht="15.75" x14ac:dyDescent="0.25">
      <c r="A62" s="230" t="s">
        <v>117</v>
      </c>
      <c r="B62" s="222">
        <f t="shared" ref="B62:T62" si="17">SUM(B53:B61)</f>
        <v>9</v>
      </c>
      <c r="C62" s="264">
        <f t="shared" si="17"/>
        <v>0</v>
      </c>
      <c r="D62" s="331">
        <f t="shared" si="17"/>
        <v>0</v>
      </c>
      <c r="E62" s="266">
        <f t="shared" si="17"/>
        <v>0</v>
      </c>
      <c r="F62" s="264">
        <f t="shared" si="17"/>
        <v>0</v>
      </c>
      <c r="G62" s="265">
        <f t="shared" si="17"/>
        <v>0</v>
      </c>
      <c r="H62" s="266">
        <f t="shared" si="17"/>
        <v>0</v>
      </c>
      <c r="I62" s="264">
        <f t="shared" si="17"/>
        <v>0</v>
      </c>
      <c r="J62" s="265">
        <f t="shared" si="17"/>
        <v>0</v>
      </c>
      <c r="K62" s="264">
        <f t="shared" si="17"/>
        <v>0</v>
      </c>
      <c r="L62" s="264">
        <f t="shared" si="17"/>
        <v>0</v>
      </c>
      <c r="M62" s="331">
        <f t="shared" si="17"/>
        <v>0</v>
      </c>
      <c r="N62" s="266">
        <f t="shared" si="17"/>
        <v>0</v>
      </c>
      <c r="O62" s="264">
        <f t="shared" si="17"/>
        <v>7</v>
      </c>
      <c r="P62" s="264">
        <f t="shared" si="17"/>
        <v>2</v>
      </c>
      <c r="Q62" s="264">
        <f t="shared" si="17"/>
        <v>0</v>
      </c>
      <c r="R62" s="264">
        <f t="shared" si="17"/>
        <v>0</v>
      </c>
      <c r="S62" s="264">
        <f t="shared" ref="S62" si="18">SUM(S53:S61)</f>
        <v>0</v>
      </c>
      <c r="T62" s="265">
        <f t="shared" si="17"/>
        <v>0</v>
      </c>
    </row>
    <row r="63" spans="1:20" ht="15.75" x14ac:dyDescent="0.25">
      <c r="A63" s="231" t="s">
        <v>119</v>
      </c>
      <c r="B63" s="224">
        <f>SUM(C63:T63)</f>
        <v>3</v>
      </c>
      <c r="C63" s="268">
        <f>C64-C62</f>
        <v>0</v>
      </c>
      <c r="D63" s="267">
        <f t="shared" ref="D63:M63" si="19">D64-D62</f>
        <v>0</v>
      </c>
      <c r="E63" s="283">
        <f t="shared" si="19"/>
        <v>0</v>
      </c>
      <c r="F63" s="268">
        <f t="shared" si="19"/>
        <v>0</v>
      </c>
      <c r="G63" s="269">
        <f t="shared" si="19"/>
        <v>0</v>
      </c>
      <c r="H63" s="283">
        <f t="shared" si="19"/>
        <v>0</v>
      </c>
      <c r="I63" s="268">
        <f t="shared" si="19"/>
        <v>0</v>
      </c>
      <c r="J63" s="272">
        <f t="shared" si="19"/>
        <v>0</v>
      </c>
      <c r="K63" s="268">
        <f t="shared" si="19"/>
        <v>0</v>
      </c>
      <c r="L63" s="268">
        <f t="shared" si="19"/>
        <v>0</v>
      </c>
      <c r="M63" s="284">
        <f t="shared" si="19"/>
        <v>0</v>
      </c>
      <c r="N63" s="283">
        <f>N64-N62</f>
        <v>1</v>
      </c>
      <c r="O63" s="268">
        <f t="shared" ref="O63" si="20">O64-O62</f>
        <v>0</v>
      </c>
      <c r="P63" s="268">
        <f t="shared" ref="P63:Q63" si="21">P64-P62</f>
        <v>2</v>
      </c>
      <c r="Q63" s="268">
        <f t="shared" si="21"/>
        <v>0</v>
      </c>
      <c r="R63" s="268">
        <f t="shared" ref="R63:S63" si="22">R64-R62</f>
        <v>0</v>
      </c>
      <c r="S63" s="268">
        <f t="shared" si="22"/>
        <v>0</v>
      </c>
      <c r="T63" s="272">
        <f t="shared" ref="T63" si="23">T64-T62</f>
        <v>0</v>
      </c>
    </row>
    <row r="64" spans="1:20" ht="15.75" x14ac:dyDescent="0.25">
      <c r="A64" s="231" t="s">
        <v>98</v>
      </c>
      <c r="B64" s="224">
        <f>SUM(C64:T64)</f>
        <v>12</v>
      </c>
      <c r="C64" s="274">
        <f>'Fleet Card'!H87</f>
        <v>0</v>
      </c>
      <c r="D64" s="333">
        <f>'Fleet Card'!I87</f>
        <v>0</v>
      </c>
      <c r="E64" s="343">
        <f>'Fleet Card'!J87</f>
        <v>0</v>
      </c>
      <c r="F64" s="274">
        <f>'Fleet Card'!K87</f>
        <v>0</v>
      </c>
      <c r="G64" s="276">
        <f>'Fleet Card'!L87</f>
        <v>0</v>
      </c>
      <c r="H64" s="343">
        <f>'Fleet Card'!M87</f>
        <v>0</v>
      </c>
      <c r="I64" s="274">
        <f>'Fleet Card'!N87</f>
        <v>0</v>
      </c>
      <c r="J64" s="276">
        <f>'Fleet Card'!O87</f>
        <v>0</v>
      </c>
      <c r="K64" s="274">
        <f>'Fleet Card'!P87</f>
        <v>0</v>
      </c>
      <c r="L64" s="274">
        <f>'Fleet Card'!Q87</f>
        <v>0</v>
      </c>
      <c r="M64" s="333">
        <f>'Fleet Card'!R87</f>
        <v>0</v>
      </c>
      <c r="N64" s="343">
        <f>'Fleet Card'!S87</f>
        <v>1</v>
      </c>
      <c r="O64" s="274">
        <f>'Fleet Card'!T87</f>
        <v>7</v>
      </c>
      <c r="P64" s="274">
        <f>'Fleet Card'!U87</f>
        <v>4</v>
      </c>
      <c r="Q64" s="274">
        <f>'Fleet Card'!V87</f>
        <v>0</v>
      </c>
      <c r="R64" s="274">
        <f>'Fleet Card'!W87</f>
        <v>0</v>
      </c>
      <c r="S64" s="274">
        <f>'Fleet Card'!X87</f>
        <v>0</v>
      </c>
      <c r="T64" s="276">
        <f>'Fleet Card'!Y87</f>
        <v>0</v>
      </c>
    </row>
    <row r="65" spans="1:20" ht="16.5" thickBot="1" x14ac:dyDescent="0.3">
      <c r="A65" s="232" t="s">
        <v>146</v>
      </c>
      <c r="B65" s="226">
        <f>(B63/B62)</f>
        <v>0.33333333333333331</v>
      </c>
      <c r="C65" s="278">
        <f t="shared" ref="C65:M65" si="24">IF(C63=0,0,C63/C62)</f>
        <v>0</v>
      </c>
      <c r="D65" s="332">
        <f t="shared" si="24"/>
        <v>0</v>
      </c>
      <c r="E65" s="280">
        <f t="shared" si="24"/>
        <v>0</v>
      </c>
      <c r="F65" s="278">
        <f t="shared" si="24"/>
        <v>0</v>
      </c>
      <c r="G65" s="279">
        <f t="shared" si="24"/>
        <v>0</v>
      </c>
      <c r="H65" s="280">
        <f t="shared" si="24"/>
        <v>0</v>
      </c>
      <c r="I65" s="278">
        <f t="shared" si="24"/>
        <v>0</v>
      </c>
      <c r="J65" s="279">
        <f t="shared" si="24"/>
        <v>0</v>
      </c>
      <c r="K65" s="278">
        <f t="shared" si="24"/>
        <v>0</v>
      </c>
      <c r="L65" s="278">
        <f t="shared" si="24"/>
        <v>0</v>
      </c>
      <c r="M65" s="332">
        <f t="shared" si="24"/>
        <v>0</v>
      </c>
      <c r="N65" s="280" t="e">
        <f>IF(N63=0,0,N63/N62)</f>
        <v>#DIV/0!</v>
      </c>
      <c r="O65" s="278">
        <f t="shared" ref="O65" si="25">IF(O63=0,0,O63/O62)</f>
        <v>0</v>
      </c>
      <c r="P65" s="278">
        <f t="shared" ref="P65:Q65" si="26">IF(P63=0,0,P63/P62)</f>
        <v>1</v>
      </c>
      <c r="Q65" s="278">
        <f t="shared" si="26"/>
        <v>0</v>
      </c>
      <c r="R65" s="278">
        <f t="shared" ref="R65:S65" si="27">IF(R63=0,0,R63/R62)</f>
        <v>0</v>
      </c>
      <c r="S65" s="278">
        <f t="shared" si="27"/>
        <v>0</v>
      </c>
      <c r="T65" s="279">
        <f t="shared" ref="T65" si="28">IF(T63=0,0,T63/T62)</f>
        <v>0</v>
      </c>
    </row>
    <row r="66" spans="1:20" ht="15.75" x14ac:dyDescent="0.25">
      <c r="A66" s="236"/>
      <c r="B66" s="237"/>
      <c r="C66" s="521"/>
      <c r="D66" s="285"/>
      <c r="E66" s="351"/>
      <c r="F66" s="351"/>
      <c r="G66" s="358"/>
      <c r="H66" s="356"/>
      <c r="I66" s="351"/>
      <c r="J66" s="357"/>
      <c r="K66" s="351"/>
      <c r="L66" s="351"/>
      <c r="M66" s="433"/>
      <c r="N66" s="345"/>
      <c r="O66" s="316"/>
      <c r="P66" s="316"/>
      <c r="Q66" s="316"/>
      <c r="R66" s="316"/>
      <c r="S66" s="433"/>
      <c r="T66" s="317"/>
    </row>
    <row r="67" spans="1:20" ht="15.75" x14ac:dyDescent="0.25">
      <c r="A67" s="214" t="s">
        <v>129</v>
      </c>
      <c r="B67" s="218"/>
      <c r="C67" s="522"/>
      <c r="D67" s="286"/>
      <c r="E67" s="260"/>
      <c r="F67" s="260"/>
      <c r="G67" s="334"/>
      <c r="H67" s="287"/>
      <c r="I67" s="260"/>
      <c r="J67" s="286"/>
      <c r="K67" s="260"/>
      <c r="L67" s="260"/>
      <c r="M67" s="434"/>
      <c r="N67" s="346"/>
      <c r="O67" s="257"/>
      <c r="P67" s="257"/>
      <c r="Q67" s="257"/>
      <c r="R67" s="257"/>
      <c r="S67" s="434"/>
      <c r="T67" s="216"/>
    </row>
    <row r="68" spans="1:20" ht="15.75" x14ac:dyDescent="0.25">
      <c r="A68" s="238"/>
      <c r="B68" s="218"/>
      <c r="C68" s="522"/>
      <c r="D68" s="286"/>
      <c r="E68" s="260"/>
      <c r="F68" s="260"/>
      <c r="G68" s="334"/>
      <c r="H68" s="287"/>
      <c r="I68" s="260"/>
      <c r="J68" s="286"/>
      <c r="K68" s="260"/>
      <c r="L68" s="260"/>
      <c r="M68" s="434"/>
      <c r="N68" s="346"/>
      <c r="O68" s="257"/>
      <c r="P68" s="257"/>
      <c r="Q68" s="257"/>
      <c r="R68" s="257"/>
      <c r="S68" s="434"/>
      <c r="T68" s="216"/>
    </row>
    <row r="69" spans="1:20" ht="15.75" x14ac:dyDescent="0.25">
      <c r="A69" s="217" t="s">
        <v>153</v>
      </c>
      <c r="B69" s="218">
        <f t="shared" ref="B69:B77" si="29">SUM(C69:T69)</f>
        <v>1</v>
      </c>
      <c r="C69" s="522"/>
      <c r="D69" s="286"/>
      <c r="E69" s="260">
        <v>1</v>
      </c>
      <c r="F69" s="260"/>
      <c r="G69" s="334"/>
      <c r="H69" s="287"/>
      <c r="I69" s="260"/>
      <c r="J69" s="286"/>
      <c r="K69" s="260"/>
      <c r="L69" s="260"/>
      <c r="M69" s="434"/>
      <c r="N69" s="346"/>
      <c r="O69" s="257"/>
      <c r="P69" s="257"/>
      <c r="Q69" s="257"/>
      <c r="R69" s="257"/>
      <c r="S69" s="434"/>
      <c r="T69" s="216"/>
    </row>
    <row r="70" spans="1:20" ht="15.75" x14ac:dyDescent="0.25">
      <c r="A70" s="217" t="s">
        <v>154</v>
      </c>
      <c r="B70" s="218">
        <f t="shared" si="29"/>
        <v>0.5</v>
      </c>
      <c r="C70" s="522"/>
      <c r="D70" s="286"/>
      <c r="E70" s="260"/>
      <c r="F70" s="260"/>
      <c r="G70" s="334"/>
      <c r="H70" s="287"/>
      <c r="I70" s="260"/>
      <c r="J70" s="286"/>
      <c r="K70" s="260"/>
      <c r="L70" s="260">
        <v>0.5</v>
      </c>
      <c r="M70" s="434"/>
      <c r="N70" s="346"/>
      <c r="O70" s="257"/>
      <c r="P70" s="257"/>
      <c r="Q70" s="257"/>
      <c r="R70" s="257"/>
      <c r="S70" s="434"/>
      <c r="T70" s="216"/>
    </row>
    <row r="71" spans="1:20" ht="15.75" x14ac:dyDescent="0.25">
      <c r="A71" s="217" t="s">
        <v>155</v>
      </c>
      <c r="B71" s="218">
        <f t="shared" si="29"/>
        <v>1</v>
      </c>
      <c r="C71" s="522"/>
      <c r="D71" s="286"/>
      <c r="E71" s="260"/>
      <c r="F71" s="260"/>
      <c r="G71" s="334"/>
      <c r="H71" s="287"/>
      <c r="I71" s="260"/>
      <c r="J71" s="286"/>
      <c r="K71" s="260"/>
      <c r="L71" s="260">
        <v>0.5</v>
      </c>
      <c r="M71" s="334">
        <v>0.5</v>
      </c>
      <c r="N71" s="346"/>
      <c r="O71" s="257"/>
      <c r="P71" s="257"/>
      <c r="Q71" s="257"/>
      <c r="R71" s="257"/>
      <c r="S71" s="434"/>
      <c r="T71" s="216"/>
    </row>
    <row r="72" spans="1:20" ht="15.75" x14ac:dyDescent="0.25">
      <c r="A72" s="217" t="s">
        <v>156</v>
      </c>
      <c r="B72" s="218">
        <f t="shared" si="29"/>
        <v>1</v>
      </c>
      <c r="C72" s="522"/>
      <c r="D72" s="286"/>
      <c r="E72" s="260"/>
      <c r="F72" s="260"/>
      <c r="G72" s="334"/>
      <c r="H72" s="287"/>
      <c r="I72" s="260"/>
      <c r="J72" s="286"/>
      <c r="K72" s="260"/>
      <c r="L72" s="260">
        <v>0.5</v>
      </c>
      <c r="M72" s="334">
        <v>0.5</v>
      </c>
      <c r="N72" s="346"/>
      <c r="O72" s="257"/>
      <c r="P72" s="257"/>
      <c r="Q72" s="257"/>
      <c r="R72" s="257"/>
      <c r="S72" s="434"/>
      <c r="T72" s="216"/>
    </row>
    <row r="73" spans="1:20" ht="15.75" x14ac:dyDescent="0.25">
      <c r="A73" s="217" t="s">
        <v>157</v>
      </c>
      <c r="B73" s="218">
        <f t="shared" si="29"/>
        <v>0</v>
      </c>
      <c r="C73" s="522"/>
      <c r="D73" s="286"/>
      <c r="E73" s="260"/>
      <c r="F73" s="260"/>
      <c r="G73" s="334"/>
      <c r="H73" s="287"/>
      <c r="I73" s="260"/>
      <c r="J73" s="286"/>
      <c r="K73" s="260"/>
      <c r="L73" s="260"/>
      <c r="M73" s="434"/>
      <c r="N73" s="346"/>
      <c r="O73" s="257"/>
      <c r="P73" s="257"/>
      <c r="Q73" s="257"/>
      <c r="R73" s="257"/>
      <c r="S73" s="434"/>
      <c r="T73" s="216"/>
    </row>
    <row r="74" spans="1:20" ht="15.75" x14ac:dyDescent="0.25">
      <c r="A74" s="217" t="s">
        <v>158</v>
      </c>
      <c r="B74" s="218">
        <f t="shared" si="29"/>
        <v>0.5</v>
      </c>
      <c r="C74" s="522"/>
      <c r="D74" s="286"/>
      <c r="E74" s="260"/>
      <c r="F74" s="260"/>
      <c r="G74" s="334"/>
      <c r="H74" s="287"/>
      <c r="I74" s="260"/>
      <c r="J74" s="286"/>
      <c r="K74" s="260"/>
      <c r="L74" s="260">
        <v>0.5</v>
      </c>
      <c r="M74" s="434"/>
      <c r="N74" s="346"/>
      <c r="O74" s="257"/>
      <c r="P74" s="257"/>
      <c r="Q74" s="257"/>
      <c r="R74" s="434"/>
      <c r="S74" s="434"/>
      <c r="T74" s="216"/>
    </row>
    <row r="75" spans="1:20" ht="15.75" x14ac:dyDescent="0.25">
      <c r="A75" s="217" t="s">
        <v>184</v>
      </c>
      <c r="B75" s="218">
        <f t="shared" si="29"/>
        <v>0</v>
      </c>
      <c r="C75" s="522"/>
      <c r="D75" s="286"/>
      <c r="E75" s="260"/>
      <c r="F75" s="260"/>
      <c r="G75" s="334"/>
      <c r="H75" s="287"/>
      <c r="I75" s="260"/>
      <c r="J75" s="286"/>
      <c r="K75" s="260"/>
      <c r="L75" s="260"/>
      <c r="M75" s="434"/>
      <c r="N75" s="346"/>
      <c r="O75" s="257"/>
      <c r="P75" s="257"/>
      <c r="Q75" s="257"/>
      <c r="R75" s="434"/>
      <c r="S75" s="434"/>
      <c r="T75" s="216"/>
    </row>
    <row r="76" spans="1:20" ht="15.75" x14ac:dyDescent="0.25">
      <c r="A76" s="217" t="s">
        <v>159</v>
      </c>
      <c r="B76" s="218">
        <f t="shared" si="29"/>
        <v>0</v>
      </c>
      <c r="C76" s="522"/>
      <c r="D76" s="286"/>
      <c r="E76" s="260"/>
      <c r="F76" s="260"/>
      <c r="G76" s="334"/>
      <c r="H76" s="287"/>
      <c r="I76" s="260"/>
      <c r="J76" s="286"/>
      <c r="K76" s="260"/>
      <c r="L76" s="260"/>
      <c r="M76" s="434"/>
      <c r="N76" s="346"/>
      <c r="O76" s="257"/>
      <c r="P76" s="257"/>
      <c r="Q76" s="257"/>
      <c r="R76" s="434"/>
      <c r="S76" s="434"/>
      <c r="T76" s="216"/>
    </row>
    <row r="77" spans="1:20" ht="15.75" x14ac:dyDescent="0.25">
      <c r="A77" s="217" t="s">
        <v>160</v>
      </c>
      <c r="B77" s="218">
        <f t="shared" si="29"/>
        <v>24</v>
      </c>
      <c r="C77" s="522"/>
      <c r="D77" s="286"/>
      <c r="E77" s="260">
        <v>15</v>
      </c>
      <c r="F77" s="260"/>
      <c r="G77" s="334"/>
      <c r="H77" s="287">
        <v>4</v>
      </c>
      <c r="I77" s="260"/>
      <c r="J77" s="286"/>
      <c r="K77" s="260"/>
      <c r="L77" s="260">
        <v>5</v>
      </c>
      <c r="M77" s="334"/>
      <c r="N77" s="346"/>
      <c r="O77" s="257"/>
      <c r="P77" s="257"/>
      <c r="Q77" s="257"/>
      <c r="R77" s="434"/>
      <c r="S77" s="434"/>
      <c r="T77" s="216"/>
    </row>
    <row r="78" spans="1:20" ht="15.75" x14ac:dyDescent="0.25">
      <c r="A78" s="217" t="s">
        <v>176</v>
      </c>
      <c r="B78" s="218"/>
      <c r="C78" s="523"/>
      <c r="D78" s="253"/>
      <c r="E78" s="252"/>
      <c r="F78" s="252"/>
      <c r="G78" s="330"/>
      <c r="H78" s="254"/>
      <c r="I78" s="252"/>
      <c r="J78" s="253"/>
      <c r="K78" s="252"/>
      <c r="L78" s="252"/>
      <c r="M78" s="434"/>
      <c r="N78" s="346"/>
      <c r="O78" s="257"/>
      <c r="P78" s="257"/>
      <c r="Q78" s="257"/>
      <c r="R78" s="434"/>
      <c r="S78" s="434"/>
      <c r="T78" s="216"/>
    </row>
    <row r="79" spans="1:20" ht="16.5" thickBot="1" x14ac:dyDescent="0.3">
      <c r="A79" s="239"/>
      <c r="B79" s="240"/>
      <c r="C79" s="524"/>
      <c r="D79" s="289"/>
      <c r="E79" s="288"/>
      <c r="F79" s="288"/>
      <c r="G79" s="335"/>
      <c r="H79" s="290"/>
      <c r="I79" s="288"/>
      <c r="J79" s="289"/>
      <c r="K79" s="288"/>
      <c r="L79" s="288"/>
      <c r="M79" s="436"/>
      <c r="N79" s="355"/>
      <c r="O79" s="292"/>
      <c r="P79" s="292"/>
      <c r="Q79" s="292"/>
      <c r="R79" s="436"/>
      <c r="S79" s="436"/>
      <c r="T79" s="234"/>
    </row>
    <row r="80" spans="1:20" ht="15.75" x14ac:dyDescent="0.25">
      <c r="A80" s="385" t="s">
        <v>117</v>
      </c>
      <c r="B80" s="222">
        <f t="shared" ref="B80:Q80" si="30">SUM(B66:B79)</f>
        <v>28</v>
      </c>
      <c r="C80" s="264">
        <f t="shared" si="30"/>
        <v>0</v>
      </c>
      <c r="D80" s="265">
        <f t="shared" si="30"/>
        <v>0</v>
      </c>
      <c r="E80" s="264">
        <f t="shared" si="30"/>
        <v>16</v>
      </c>
      <c r="F80" s="264">
        <f t="shared" si="30"/>
        <v>0</v>
      </c>
      <c r="G80" s="331">
        <f t="shared" si="30"/>
        <v>0</v>
      </c>
      <c r="H80" s="266">
        <f t="shared" si="30"/>
        <v>4</v>
      </c>
      <c r="I80" s="264">
        <f t="shared" si="30"/>
        <v>0</v>
      </c>
      <c r="J80" s="265">
        <f t="shared" si="30"/>
        <v>0</v>
      </c>
      <c r="K80" s="264">
        <f t="shared" si="30"/>
        <v>0</v>
      </c>
      <c r="L80" s="264">
        <f t="shared" si="30"/>
        <v>7</v>
      </c>
      <c r="M80" s="331">
        <f t="shared" si="30"/>
        <v>1</v>
      </c>
      <c r="N80" s="266">
        <f t="shared" si="30"/>
        <v>0</v>
      </c>
      <c r="O80" s="264">
        <f t="shared" ref="O80" si="31">SUM(O66:O79)</f>
        <v>0</v>
      </c>
      <c r="P80" s="264">
        <f t="shared" si="30"/>
        <v>0</v>
      </c>
      <c r="Q80" s="264">
        <f t="shared" si="30"/>
        <v>0</v>
      </c>
      <c r="R80" s="264">
        <f t="shared" ref="R80:S80" si="32">SUM(R66:R79)</f>
        <v>0</v>
      </c>
      <c r="S80" s="264">
        <f t="shared" si="32"/>
        <v>0</v>
      </c>
      <c r="T80" s="265">
        <f t="shared" ref="T80" si="33">SUM(T63:T79)</f>
        <v>0</v>
      </c>
    </row>
    <row r="81" spans="1:20" ht="15.75" x14ac:dyDescent="0.25">
      <c r="A81" s="386" t="s">
        <v>119</v>
      </c>
      <c r="B81" s="224">
        <f>SUM(C81:T81)</f>
        <v>5</v>
      </c>
      <c r="C81" s="268">
        <f>C82-C80</f>
        <v>0</v>
      </c>
      <c r="D81" s="272">
        <f t="shared" ref="D81:T81" si="34">D82-D80</f>
        <v>0</v>
      </c>
      <c r="E81" s="268">
        <f t="shared" si="34"/>
        <v>4</v>
      </c>
      <c r="F81" s="268">
        <f t="shared" si="34"/>
        <v>0</v>
      </c>
      <c r="G81" s="267">
        <f>G82-G80</f>
        <v>0</v>
      </c>
      <c r="H81" s="283">
        <f t="shared" si="34"/>
        <v>1</v>
      </c>
      <c r="I81" s="268">
        <f t="shared" si="34"/>
        <v>0</v>
      </c>
      <c r="J81" s="272">
        <f t="shared" si="34"/>
        <v>0</v>
      </c>
      <c r="K81" s="268">
        <f>K82-K80</f>
        <v>0</v>
      </c>
      <c r="L81" s="268">
        <f t="shared" si="34"/>
        <v>1</v>
      </c>
      <c r="M81" s="284">
        <f t="shared" si="34"/>
        <v>-1</v>
      </c>
      <c r="N81" s="283">
        <f>N82-N80</f>
        <v>0</v>
      </c>
      <c r="O81" s="268">
        <f t="shared" ref="O81" si="35">O82-O80</f>
        <v>0</v>
      </c>
      <c r="P81" s="268">
        <f t="shared" si="34"/>
        <v>0</v>
      </c>
      <c r="Q81" s="268">
        <f t="shared" si="34"/>
        <v>0</v>
      </c>
      <c r="R81" s="268">
        <f t="shared" ref="R81:S81" si="36">R82-R80</f>
        <v>0</v>
      </c>
      <c r="S81" s="268">
        <f t="shared" si="36"/>
        <v>0</v>
      </c>
      <c r="T81" s="272">
        <f t="shared" si="34"/>
        <v>0</v>
      </c>
    </row>
    <row r="82" spans="1:20" ht="15.75" x14ac:dyDescent="0.25">
      <c r="A82" s="386" t="s">
        <v>98</v>
      </c>
      <c r="B82" s="224">
        <f>SUM(C82:T82)</f>
        <v>33</v>
      </c>
      <c r="C82" s="274">
        <f>'Fleet Card'!H113</f>
        <v>0</v>
      </c>
      <c r="D82" s="276">
        <f>'Fleet Card'!I113</f>
        <v>0</v>
      </c>
      <c r="E82" s="274">
        <f>'Fleet Card'!J113</f>
        <v>20</v>
      </c>
      <c r="F82" s="274">
        <f>'Fleet Card'!K113</f>
        <v>0</v>
      </c>
      <c r="G82" s="333">
        <f>'Fleet Card'!L113</f>
        <v>0</v>
      </c>
      <c r="H82" s="343">
        <f>'Fleet Card'!M113</f>
        <v>5</v>
      </c>
      <c r="I82" s="274">
        <f>'Fleet Card'!N113</f>
        <v>0</v>
      </c>
      <c r="J82" s="276">
        <f>'Fleet Card'!O113</f>
        <v>0</v>
      </c>
      <c r="K82" s="274">
        <f>'Fleet Card'!P113</f>
        <v>0</v>
      </c>
      <c r="L82" s="274">
        <f>'Fleet Card'!Q113</f>
        <v>8</v>
      </c>
      <c r="M82" s="333">
        <f>'Fleet Card'!R113</f>
        <v>0</v>
      </c>
      <c r="N82" s="343">
        <f>'Fleet Card'!S113</f>
        <v>0</v>
      </c>
      <c r="O82" s="274">
        <f>'Fleet Card'!T113</f>
        <v>0</v>
      </c>
      <c r="P82" s="274">
        <f>'Fleet Card'!U113</f>
        <v>0</v>
      </c>
      <c r="Q82" s="274">
        <f>'Fleet Card'!V113</f>
        <v>0</v>
      </c>
      <c r="R82" s="274">
        <f>'Fleet Card'!W113</f>
        <v>0</v>
      </c>
      <c r="S82" s="274">
        <f>'Fleet Card'!X113</f>
        <v>0</v>
      </c>
      <c r="T82" s="276">
        <f>'Fleet Card'!Y113</f>
        <v>0</v>
      </c>
    </row>
    <row r="83" spans="1:20" ht="16.5" thickBot="1" x14ac:dyDescent="0.3">
      <c r="A83" s="387" t="s">
        <v>146</v>
      </c>
      <c r="B83" s="226">
        <f>(B81/B80)</f>
        <v>0.17857142857142858</v>
      </c>
      <c r="C83" s="278">
        <f t="shared" ref="C83:T83" si="37">IF(C81=0,0,C81/C80)</f>
        <v>0</v>
      </c>
      <c r="D83" s="279">
        <f t="shared" si="37"/>
        <v>0</v>
      </c>
      <c r="E83" s="278">
        <f t="shared" si="37"/>
        <v>0.25</v>
      </c>
      <c r="F83" s="278">
        <f t="shared" si="37"/>
        <v>0</v>
      </c>
      <c r="G83" s="332">
        <f t="shared" si="37"/>
        <v>0</v>
      </c>
      <c r="H83" s="280">
        <f t="shared" si="37"/>
        <v>0.25</v>
      </c>
      <c r="I83" s="278">
        <f t="shared" si="37"/>
        <v>0</v>
      </c>
      <c r="J83" s="279">
        <f t="shared" si="37"/>
        <v>0</v>
      </c>
      <c r="K83" s="278">
        <f t="shared" si="37"/>
        <v>0</v>
      </c>
      <c r="L83" s="278">
        <f t="shared" si="37"/>
        <v>0.14285714285714285</v>
      </c>
      <c r="M83" s="332">
        <f t="shared" si="37"/>
        <v>-1</v>
      </c>
      <c r="N83" s="280">
        <f>IF(N81=0,0,N81/N80)</f>
        <v>0</v>
      </c>
      <c r="O83" s="278">
        <f t="shared" ref="O83" si="38">IF(O81=0,0,O81/O80)</f>
        <v>0</v>
      </c>
      <c r="P83" s="278">
        <f t="shared" si="37"/>
        <v>0</v>
      </c>
      <c r="Q83" s="278">
        <f t="shared" si="37"/>
        <v>0</v>
      </c>
      <c r="R83" s="278">
        <f t="shared" ref="R83:S83" si="39">IF(R81=0,0,R81/R80)</f>
        <v>0</v>
      </c>
      <c r="S83" s="278">
        <f t="shared" si="39"/>
        <v>0</v>
      </c>
      <c r="T83" s="279">
        <f t="shared" si="37"/>
        <v>0</v>
      </c>
    </row>
    <row r="84" spans="1:20" ht="15.75" x14ac:dyDescent="0.25">
      <c r="A84" s="236"/>
      <c r="B84" s="388"/>
      <c r="C84" s="389"/>
      <c r="D84" s="390"/>
      <c r="E84" s="369"/>
      <c r="F84" s="369"/>
      <c r="G84" s="370"/>
      <c r="H84" s="368"/>
      <c r="I84" s="369"/>
      <c r="J84" s="390"/>
      <c r="K84" s="369"/>
      <c r="L84" s="369"/>
      <c r="M84" s="433"/>
      <c r="N84" s="345"/>
      <c r="O84" s="316"/>
      <c r="P84" s="316"/>
      <c r="Q84" s="316"/>
      <c r="R84" s="316"/>
      <c r="S84" s="316"/>
      <c r="T84" s="317"/>
    </row>
    <row r="85" spans="1:20" ht="15.75" x14ac:dyDescent="0.25">
      <c r="A85" s="238"/>
      <c r="B85" s="215"/>
      <c r="C85" s="293"/>
      <c r="D85" s="294"/>
      <c r="E85" s="296"/>
      <c r="F85" s="296"/>
      <c r="G85" s="336"/>
      <c r="H85" s="295"/>
      <c r="I85" s="296"/>
      <c r="J85" s="294"/>
      <c r="K85" s="296"/>
      <c r="L85" s="296"/>
      <c r="M85" s="434"/>
      <c r="N85" s="346"/>
      <c r="O85" s="257"/>
      <c r="P85" s="257"/>
      <c r="Q85" s="257"/>
      <c r="R85" s="257"/>
      <c r="S85" s="257"/>
      <c r="T85" s="216"/>
    </row>
    <row r="86" spans="1:20" ht="15.75" x14ac:dyDescent="0.25">
      <c r="A86" s="214" t="s">
        <v>161</v>
      </c>
      <c r="B86" s="215"/>
      <c r="C86" s="297"/>
      <c r="D86" s="298"/>
      <c r="E86" s="301"/>
      <c r="F86" s="301"/>
      <c r="G86" s="337"/>
      <c r="H86" s="299"/>
      <c r="I86" s="301"/>
      <c r="J86" s="344"/>
      <c r="K86" s="301"/>
      <c r="L86" s="297"/>
      <c r="M86" s="434"/>
      <c r="N86" s="346"/>
      <c r="O86" s="257"/>
      <c r="P86" s="257"/>
      <c r="Q86" s="257"/>
      <c r="R86" s="257"/>
      <c r="S86" s="257"/>
      <c r="T86" s="216"/>
    </row>
    <row r="87" spans="1:20" ht="15.75" x14ac:dyDescent="0.25">
      <c r="A87" s="241" t="str">
        <f>A7</f>
        <v>INVERNESS</v>
      </c>
      <c r="B87" s="215">
        <f>SUM(C87:T87)</f>
        <v>63</v>
      </c>
      <c r="C87" s="302">
        <f t="shared" ref="C87:T87" si="40">C32</f>
        <v>0</v>
      </c>
      <c r="D87" s="371">
        <f t="shared" si="40"/>
        <v>14</v>
      </c>
      <c r="E87" s="302">
        <f t="shared" si="40"/>
        <v>15</v>
      </c>
      <c r="F87" s="302">
        <f t="shared" si="40"/>
        <v>3</v>
      </c>
      <c r="G87" s="338">
        <f t="shared" si="40"/>
        <v>0</v>
      </c>
      <c r="H87" s="341">
        <f t="shared" si="40"/>
        <v>2</v>
      </c>
      <c r="I87" s="300">
        <f t="shared" si="40"/>
        <v>0</v>
      </c>
      <c r="J87" s="342">
        <f t="shared" si="40"/>
        <v>22</v>
      </c>
      <c r="K87" s="300">
        <f t="shared" si="40"/>
        <v>0</v>
      </c>
      <c r="L87" s="300">
        <f t="shared" si="40"/>
        <v>1</v>
      </c>
      <c r="M87" s="340">
        <f t="shared" si="40"/>
        <v>0</v>
      </c>
      <c r="N87" s="341">
        <f t="shared" si="40"/>
        <v>0</v>
      </c>
      <c r="O87" s="300">
        <f t="shared" si="40"/>
        <v>0</v>
      </c>
      <c r="P87" s="300">
        <f t="shared" si="40"/>
        <v>0</v>
      </c>
      <c r="Q87" s="300">
        <f t="shared" si="40"/>
        <v>4</v>
      </c>
      <c r="R87" s="300">
        <f t="shared" si="40"/>
        <v>0</v>
      </c>
      <c r="S87" s="300">
        <f t="shared" ref="S87" si="41">S32</f>
        <v>0</v>
      </c>
      <c r="T87" s="342">
        <f t="shared" si="40"/>
        <v>2</v>
      </c>
    </row>
    <row r="88" spans="1:20" ht="15.75" x14ac:dyDescent="0.25">
      <c r="A88" s="241" t="str">
        <f>A37</f>
        <v>SKYE</v>
      </c>
      <c r="B88" s="215">
        <f>SUM(C88:T88)</f>
        <v>15</v>
      </c>
      <c r="C88" s="302">
        <f t="shared" ref="C88:T88" si="42">C49</f>
        <v>0</v>
      </c>
      <c r="D88" s="371">
        <f t="shared" si="42"/>
        <v>0</v>
      </c>
      <c r="E88" s="302">
        <f t="shared" si="42"/>
        <v>8</v>
      </c>
      <c r="F88" s="302">
        <f t="shared" si="42"/>
        <v>0</v>
      </c>
      <c r="G88" s="338">
        <f t="shared" si="42"/>
        <v>0</v>
      </c>
      <c r="H88" s="341">
        <f t="shared" si="42"/>
        <v>2</v>
      </c>
      <c r="I88" s="300">
        <f t="shared" si="42"/>
        <v>0</v>
      </c>
      <c r="J88" s="342">
        <f t="shared" si="42"/>
        <v>0</v>
      </c>
      <c r="K88" s="300">
        <f t="shared" si="42"/>
        <v>2</v>
      </c>
      <c r="L88" s="300">
        <f t="shared" si="42"/>
        <v>0</v>
      </c>
      <c r="M88" s="340">
        <f t="shared" si="42"/>
        <v>0</v>
      </c>
      <c r="N88" s="341">
        <f t="shared" si="42"/>
        <v>0</v>
      </c>
      <c r="O88" s="300">
        <f t="shared" si="42"/>
        <v>0</v>
      </c>
      <c r="P88" s="300">
        <f t="shared" si="42"/>
        <v>2</v>
      </c>
      <c r="Q88" s="300">
        <f t="shared" si="42"/>
        <v>0</v>
      </c>
      <c r="R88" s="300">
        <f t="shared" si="42"/>
        <v>0</v>
      </c>
      <c r="S88" s="300">
        <f t="shared" ref="S88" si="43">S49</f>
        <v>1</v>
      </c>
      <c r="T88" s="342">
        <f t="shared" si="42"/>
        <v>0</v>
      </c>
    </row>
    <row r="89" spans="1:20" ht="15.75" x14ac:dyDescent="0.25">
      <c r="A89" s="241" t="str">
        <f>A54</f>
        <v>CAITHNESS</v>
      </c>
      <c r="B89" s="215">
        <f>SUM(C89:T89)</f>
        <v>9</v>
      </c>
      <c r="C89" s="302">
        <f t="shared" ref="C89:O89" si="44">C62</f>
        <v>0</v>
      </c>
      <c r="D89" s="371">
        <f t="shared" si="44"/>
        <v>0</v>
      </c>
      <c r="E89" s="302">
        <f t="shared" si="44"/>
        <v>0</v>
      </c>
      <c r="F89" s="302">
        <f t="shared" si="44"/>
        <v>0</v>
      </c>
      <c r="G89" s="338">
        <f t="shared" si="44"/>
        <v>0</v>
      </c>
      <c r="H89" s="341">
        <f t="shared" si="44"/>
        <v>0</v>
      </c>
      <c r="I89" s="300">
        <f t="shared" si="44"/>
        <v>0</v>
      </c>
      <c r="J89" s="342">
        <f t="shared" si="44"/>
        <v>0</v>
      </c>
      <c r="K89" s="300">
        <f t="shared" si="44"/>
        <v>0</v>
      </c>
      <c r="L89" s="300">
        <f t="shared" si="44"/>
        <v>0</v>
      </c>
      <c r="M89" s="340">
        <f t="shared" si="44"/>
        <v>0</v>
      </c>
      <c r="N89" s="341">
        <f t="shared" si="44"/>
        <v>0</v>
      </c>
      <c r="O89" s="300">
        <f t="shared" si="44"/>
        <v>7</v>
      </c>
      <c r="P89" s="300">
        <f t="shared" ref="P89:Q89" si="45">P62</f>
        <v>2</v>
      </c>
      <c r="Q89" s="300">
        <f t="shared" si="45"/>
        <v>0</v>
      </c>
      <c r="R89" s="300">
        <f t="shared" ref="R89:S89" si="46">R62</f>
        <v>0</v>
      </c>
      <c r="S89" s="300">
        <f t="shared" si="46"/>
        <v>0</v>
      </c>
      <c r="T89" s="342">
        <f t="shared" ref="T89" si="47">T62</f>
        <v>0</v>
      </c>
    </row>
    <row r="90" spans="1:20" ht="15.75" x14ac:dyDescent="0.25">
      <c r="A90" s="241" t="str">
        <f>A67</f>
        <v>ORKNEY</v>
      </c>
      <c r="B90" s="215">
        <f>SUM(C90:T90)</f>
        <v>28</v>
      </c>
      <c r="C90" s="302">
        <f t="shared" ref="C90:O90" si="48">C80</f>
        <v>0</v>
      </c>
      <c r="D90" s="371">
        <f t="shared" si="48"/>
        <v>0</v>
      </c>
      <c r="E90" s="302">
        <f t="shared" si="48"/>
        <v>16</v>
      </c>
      <c r="F90" s="302">
        <f t="shared" si="48"/>
        <v>0</v>
      </c>
      <c r="G90" s="338">
        <f t="shared" si="48"/>
        <v>0</v>
      </c>
      <c r="H90" s="341">
        <f t="shared" si="48"/>
        <v>4</v>
      </c>
      <c r="I90" s="300">
        <f t="shared" si="48"/>
        <v>0</v>
      </c>
      <c r="J90" s="342">
        <f t="shared" si="48"/>
        <v>0</v>
      </c>
      <c r="K90" s="300">
        <f t="shared" si="48"/>
        <v>0</v>
      </c>
      <c r="L90" s="300">
        <f t="shared" si="48"/>
        <v>7</v>
      </c>
      <c r="M90" s="340">
        <f t="shared" si="48"/>
        <v>1</v>
      </c>
      <c r="N90" s="341">
        <f t="shared" si="48"/>
        <v>0</v>
      </c>
      <c r="O90" s="300">
        <f t="shared" si="48"/>
        <v>0</v>
      </c>
      <c r="P90" s="300">
        <f t="shared" ref="P90:Q90" si="49">P80</f>
        <v>0</v>
      </c>
      <c r="Q90" s="300">
        <f t="shared" si="49"/>
        <v>0</v>
      </c>
      <c r="R90" s="300">
        <f t="shared" ref="R90:S90" si="50">R80</f>
        <v>0</v>
      </c>
      <c r="S90" s="300">
        <f t="shared" si="50"/>
        <v>0</v>
      </c>
      <c r="T90" s="342">
        <f t="shared" ref="T90" si="51">T80</f>
        <v>0</v>
      </c>
    </row>
    <row r="91" spans="1:20" ht="16.5" thickBot="1" x14ac:dyDescent="0.3">
      <c r="A91" s="242"/>
      <c r="B91" s="388"/>
      <c r="C91" s="451"/>
      <c r="D91" s="452"/>
      <c r="E91" s="451"/>
      <c r="F91" s="451"/>
      <c r="G91" s="454"/>
      <c r="H91" s="455"/>
      <c r="I91" s="451"/>
      <c r="J91" s="456"/>
      <c r="K91" s="451"/>
      <c r="L91" s="453"/>
      <c r="M91" s="454"/>
      <c r="N91" s="455"/>
      <c r="O91" s="453"/>
      <c r="P91" s="292"/>
      <c r="Q91" s="292"/>
      <c r="R91" s="292"/>
      <c r="S91" s="292"/>
      <c r="T91" s="234"/>
    </row>
    <row r="92" spans="1:20" ht="15.75" x14ac:dyDescent="0.25">
      <c r="A92" s="243" t="s">
        <v>117</v>
      </c>
      <c r="B92" s="244">
        <f t="shared" ref="B92:O92" si="52">SUM(B87:B90)</f>
        <v>115</v>
      </c>
      <c r="C92" s="264">
        <f>SUM(C87:C90)</f>
        <v>0</v>
      </c>
      <c r="D92" s="265">
        <f t="shared" si="52"/>
        <v>14</v>
      </c>
      <c r="E92" s="264">
        <f t="shared" si="52"/>
        <v>39</v>
      </c>
      <c r="F92" s="264">
        <f t="shared" si="52"/>
        <v>3</v>
      </c>
      <c r="G92" s="331">
        <f t="shared" si="52"/>
        <v>0</v>
      </c>
      <c r="H92" s="266">
        <f t="shared" si="52"/>
        <v>8</v>
      </c>
      <c r="I92" s="264">
        <f t="shared" si="52"/>
        <v>0</v>
      </c>
      <c r="J92" s="265">
        <f t="shared" si="52"/>
        <v>22</v>
      </c>
      <c r="K92" s="264">
        <f t="shared" si="52"/>
        <v>2</v>
      </c>
      <c r="L92" s="264">
        <f t="shared" si="52"/>
        <v>8</v>
      </c>
      <c r="M92" s="331">
        <f t="shared" si="52"/>
        <v>1</v>
      </c>
      <c r="N92" s="266">
        <f>SUM(N87:N90)</f>
        <v>0</v>
      </c>
      <c r="O92" s="264">
        <f t="shared" si="52"/>
        <v>7</v>
      </c>
      <c r="P92" s="264">
        <f t="shared" ref="P92:T92" si="53">SUM(P87:P90)</f>
        <v>4</v>
      </c>
      <c r="Q92" s="264">
        <f t="shared" si="53"/>
        <v>4</v>
      </c>
      <c r="R92" s="264">
        <f t="shared" ref="R92:S92" si="54">SUM(R87:R90)</f>
        <v>0</v>
      </c>
      <c r="S92" s="264">
        <f t="shared" si="54"/>
        <v>1</v>
      </c>
      <c r="T92" s="265">
        <f t="shared" si="53"/>
        <v>2</v>
      </c>
    </row>
    <row r="93" spans="1:20" ht="15.75" x14ac:dyDescent="0.25">
      <c r="A93" s="231" t="s">
        <v>119</v>
      </c>
      <c r="B93" s="224">
        <f>SUM(C93:T93)</f>
        <v>23</v>
      </c>
      <c r="C93" s="268">
        <f t="shared" ref="C93:T93" si="55">SUM(C81,C63,C50,C33)</f>
        <v>0</v>
      </c>
      <c r="D93" s="272">
        <f t="shared" si="55"/>
        <v>3</v>
      </c>
      <c r="E93" s="268">
        <f t="shared" si="55"/>
        <v>6</v>
      </c>
      <c r="F93" s="268">
        <f t="shared" si="55"/>
        <v>0</v>
      </c>
      <c r="G93" s="284">
        <f t="shared" si="55"/>
        <v>0</v>
      </c>
      <c r="H93" s="283">
        <f t="shared" si="55"/>
        <v>3</v>
      </c>
      <c r="I93" s="268">
        <f t="shared" si="55"/>
        <v>0</v>
      </c>
      <c r="J93" s="272">
        <f t="shared" si="55"/>
        <v>3</v>
      </c>
      <c r="K93" s="268">
        <f t="shared" si="55"/>
        <v>0</v>
      </c>
      <c r="L93" s="268">
        <f t="shared" si="55"/>
        <v>1</v>
      </c>
      <c r="M93" s="284">
        <f t="shared" si="55"/>
        <v>-1</v>
      </c>
      <c r="N93" s="283">
        <f t="shared" si="55"/>
        <v>1</v>
      </c>
      <c r="O93" s="268">
        <f t="shared" si="55"/>
        <v>0</v>
      </c>
      <c r="P93" s="268">
        <f t="shared" si="55"/>
        <v>3</v>
      </c>
      <c r="Q93" s="268">
        <f t="shared" si="55"/>
        <v>0</v>
      </c>
      <c r="R93" s="268">
        <f t="shared" si="55"/>
        <v>0</v>
      </c>
      <c r="S93" s="268">
        <f t="shared" ref="S93" si="56">SUM(S81,S63,S50,S33)</f>
        <v>3</v>
      </c>
      <c r="T93" s="272">
        <f t="shared" si="55"/>
        <v>1</v>
      </c>
    </row>
    <row r="94" spans="1:20" ht="15.75" x14ac:dyDescent="0.25">
      <c r="A94" s="231" t="s">
        <v>98</v>
      </c>
      <c r="B94" s="224">
        <f>SUM(B82,B64,B51,B34)</f>
        <v>138</v>
      </c>
      <c r="C94" s="268">
        <f>SUM(,C82,C64,C51,C34)</f>
        <v>0</v>
      </c>
      <c r="D94" s="272">
        <f t="shared" ref="D94:T94" si="57">SUM(D82,D64,D51,D34)</f>
        <v>17</v>
      </c>
      <c r="E94" s="268">
        <f t="shared" si="57"/>
        <v>45</v>
      </c>
      <c r="F94" s="268">
        <f t="shared" si="57"/>
        <v>3</v>
      </c>
      <c r="G94" s="284">
        <f t="shared" si="57"/>
        <v>0</v>
      </c>
      <c r="H94" s="283">
        <f t="shared" si="57"/>
        <v>11</v>
      </c>
      <c r="I94" s="268">
        <f t="shared" si="57"/>
        <v>0</v>
      </c>
      <c r="J94" s="272">
        <f t="shared" si="57"/>
        <v>25</v>
      </c>
      <c r="K94" s="268">
        <f t="shared" si="57"/>
        <v>2</v>
      </c>
      <c r="L94" s="268">
        <f t="shared" si="57"/>
        <v>9</v>
      </c>
      <c r="M94" s="284">
        <f t="shared" si="57"/>
        <v>0</v>
      </c>
      <c r="N94" s="283">
        <f t="shared" si="57"/>
        <v>1</v>
      </c>
      <c r="O94" s="268">
        <f t="shared" si="57"/>
        <v>7</v>
      </c>
      <c r="P94" s="268">
        <f t="shared" si="57"/>
        <v>7</v>
      </c>
      <c r="Q94" s="268">
        <f t="shared" si="57"/>
        <v>4</v>
      </c>
      <c r="R94" s="268">
        <f t="shared" si="57"/>
        <v>0</v>
      </c>
      <c r="S94" s="268">
        <f t="shared" ref="S94" si="58">SUM(S82,S64,S51,S34)</f>
        <v>4</v>
      </c>
      <c r="T94" s="272">
        <f t="shared" si="57"/>
        <v>3</v>
      </c>
    </row>
    <row r="95" spans="1:20" ht="16.5" thickBot="1" x14ac:dyDescent="0.3">
      <c r="A95" s="225" t="s">
        <v>146</v>
      </c>
      <c r="B95" s="245">
        <f>(B93/B92)</f>
        <v>0.2</v>
      </c>
      <c r="C95" s="278">
        <f t="shared" ref="C95:O95" si="59">IF(C93=0,0,C93/C92)</f>
        <v>0</v>
      </c>
      <c r="D95" s="279">
        <f t="shared" si="59"/>
        <v>0.21428571428571427</v>
      </c>
      <c r="E95" s="278">
        <f t="shared" si="59"/>
        <v>0.15384615384615385</v>
      </c>
      <c r="F95" s="278">
        <f t="shared" si="59"/>
        <v>0</v>
      </c>
      <c r="G95" s="332">
        <f t="shared" si="59"/>
        <v>0</v>
      </c>
      <c r="H95" s="280">
        <f t="shared" si="59"/>
        <v>0.375</v>
      </c>
      <c r="I95" s="278">
        <f t="shared" si="59"/>
        <v>0</v>
      </c>
      <c r="J95" s="279">
        <f t="shared" si="59"/>
        <v>0.13636363636363635</v>
      </c>
      <c r="K95" s="278">
        <f t="shared" si="59"/>
        <v>0</v>
      </c>
      <c r="L95" s="278">
        <f t="shared" si="59"/>
        <v>0.125</v>
      </c>
      <c r="M95" s="332">
        <f t="shared" si="59"/>
        <v>-1</v>
      </c>
      <c r="N95" s="280" t="e">
        <f>IF(N93=0,0,N93/N92)</f>
        <v>#DIV/0!</v>
      </c>
      <c r="O95" s="278">
        <f t="shared" si="59"/>
        <v>0</v>
      </c>
      <c r="P95" s="278">
        <f t="shared" ref="P95:T95" si="60">IF(P93=0,0,P93/P92)</f>
        <v>0.75</v>
      </c>
      <c r="Q95" s="278">
        <f t="shared" si="60"/>
        <v>0</v>
      </c>
      <c r="R95" s="278">
        <f t="shared" ref="R95:S95" si="61">IF(R93=0,0,R93/R92)</f>
        <v>0</v>
      </c>
      <c r="S95" s="278">
        <f t="shared" si="61"/>
        <v>3</v>
      </c>
      <c r="T95" s="279">
        <f t="shared" si="60"/>
        <v>0.5</v>
      </c>
    </row>
  </sheetData>
  <mergeCells count="7">
    <mergeCell ref="A1:T1"/>
    <mergeCell ref="N2:T2"/>
    <mergeCell ref="A3:A4"/>
    <mergeCell ref="C2:D2"/>
    <mergeCell ref="H2:J2"/>
    <mergeCell ref="K2:M2"/>
    <mergeCell ref="E2:G2"/>
  </mergeCells>
  <pageMargins left="0.7" right="0.7" top="0.75" bottom="0.75" header="0.3" footer="0.3"/>
  <pageSetup paperSize="8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Front Cover</vt:lpstr>
      <vt:lpstr>Fleet Card</vt:lpstr>
      <vt:lpstr>PVR By Route HCB PM2294 </vt:lpstr>
    </vt:vector>
  </TitlesOfParts>
  <Company>StagecoachUKBus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Henderson</dc:creator>
  <cp:lastModifiedBy>Michael Bonwick</cp:lastModifiedBy>
  <cp:lastPrinted>2022-08-22T10:41:59Z</cp:lastPrinted>
  <dcterms:created xsi:type="dcterms:W3CDTF">2021-11-16T08:52:44Z</dcterms:created>
  <dcterms:modified xsi:type="dcterms:W3CDTF">2024-03-09T15:53:59Z</dcterms:modified>
</cp:coreProperties>
</file>